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illebroer/Downloads/"/>
    </mc:Choice>
  </mc:AlternateContent>
  <xr:revisionPtr revIDLastSave="0" documentId="8_{85C08ABF-5C68-684E-9EB0-64289557D24D}" xr6:coauthVersionLast="47" xr6:coauthVersionMax="47" xr10:uidLastSave="{00000000-0000-0000-0000-000000000000}"/>
  <bookViews>
    <workbookView xWindow="0" yWindow="0" windowWidth="40960" windowHeight="23040" xr2:uid="{93E20EAC-CC88-0D41-882C-8642ED8F7B1A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31" i="1" s="1"/>
  <c r="F30" i="1"/>
  <c r="F31" i="1" s="1"/>
  <c r="G28" i="1"/>
  <c r="F28" i="1"/>
  <c r="G27" i="1"/>
  <c r="F27" i="1"/>
  <c r="B20" i="1"/>
  <c r="C18" i="1"/>
  <c r="C17" i="1"/>
  <c r="C16" i="1"/>
  <c r="B21" i="1" s="1"/>
  <c r="B22" i="1" l="1"/>
  <c r="B23" i="1" s="1"/>
  <c r="B25" i="1"/>
  <c r="C27" i="1" l="1"/>
  <c r="C28" i="1" s="1"/>
  <c r="B29" i="1"/>
  <c r="B30" i="1" s="1"/>
  <c r="B27" i="1"/>
  <c r="B28" i="1" s="1"/>
  <c r="C29" i="1"/>
  <c r="C30" i="1" s="1"/>
</calcChain>
</file>

<file path=xl/sharedStrings.xml><?xml version="1.0" encoding="utf-8"?>
<sst xmlns="http://schemas.openxmlformats.org/spreadsheetml/2006/main" count="30" uniqueCount="28">
  <si>
    <t>Formule voor het gedrag van aandelenkoersen</t>
  </si>
  <si>
    <r>
      <t>ln S(T) ≈ Φ [ ln S + ((( μ - σ</t>
    </r>
    <r>
      <rPr>
        <sz val="10"/>
        <rFont val="Lucida Grande"/>
      </rPr>
      <t>⌃2) / 2) * (T - t)), σ √ (T - t) ]</t>
    </r>
  </si>
  <si>
    <t>S(T) = toekomstige (aandelen)koers</t>
  </si>
  <si>
    <t>S  = huidige (aandelen)koers</t>
  </si>
  <si>
    <t>μ  = gemiddeld jaarlijks rendement</t>
  </si>
  <si>
    <t>σ  = standaard deviatie (jaarbasis)</t>
  </si>
  <si>
    <t>T  = toekomstig tijdstip</t>
  </si>
  <si>
    <t>t   = huidig tijdstip</t>
  </si>
  <si>
    <t>(T - t) = de tijd in (handels)dagen tussen nu en een toekomstig tijdstip</t>
  </si>
  <si>
    <t>Voorbeeld:</t>
  </si>
  <si>
    <t>Alternatief</t>
  </si>
  <si>
    <t>Dagbasis</t>
  </si>
  <si>
    <t>Jaarbasis %</t>
  </si>
  <si>
    <t xml:space="preserve">S = </t>
  </si>
  <si>
    <t xml:space="preserve">μ = </t>
  </si>
  <si>
    <t xml:space="preserve">σ = </t>
  </si>
  <si>
    <t>σ =</t>
  </si>
  <si>
    <t>% per jaar</t>
  </si>
  <si>
    <t xml:space="preserve">T - t = </t>
  </si>
  <si>
    <t>dagen</t>
  </si>
  <si>
    <t>ln S</t>
  </si>
  <si>
    <t>μ - ((σ^2) / 2)</t>
  </si>
  <si>
    <t xml:space="preserve"> * (T - t)</t>
  </si>
  <si>
    <t>Optellen</t>
  </si>
  <si>
    <t>σ √ (T - t)</t>
  </si>
  <si>
    <t>S ± S * σ √( (T - t) / 256)</t>
  </si>
  <si>
    <t>68% interval</t>
  </si>
  <si>
    <t>95% interval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</si>
</sst>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0"/>
      <name val="Lucida Grande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2" fontId="2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B4977-EE07-394C-8F5A-8B32F5E70274}">
  <dimension ref="A1:G31"/>
  <sheetViews>
    <sheetView tabSelected="1" zoomScale="150" zoomScaleNormal="150" workbookViewId="0">
      <selection activeCell="B19" sqref="B19"/>
    </sheetView>
  </sheetViews>
  <sheetFormatPr baseColWidth="10" defaultRowHeight="16" x14ac:dyDescent="0.2"/>
  <sheetData>
    <row r="1" spans="1:6" x14ac:dyDescent="0.2">
      <c r="A1" t="s">
        <v>0</v>
      </c>
    </row>
    <row r="3" spans="1:6" x14ac:dyDescent="0.2">
      <c r="A3" t="s">
        <v>1</v>
      </c>
    </row>
    <row r="5" spans="1:6" x14ac:dyDescent="0.2">
      <c r="A5" t="s">
        <v>2</v>
      </c>
    </row>
    <row r="6" spans="1:6" x14ac:dyDescent="0.2">
      <c r="A6" t="s">
        <v>3</v>
      </c>
    </row>
    <row r="7" spans="1:6" x14ac:dyDescent="0.2">
      <c r="A7" t="s">
        <v>4</v>
      </c>
    </row>
    <row r="8" spans="1:6" x14ac:dyDescent="0.2">
      <c r="A8" t="s">
        <v>5</v>
      </c>
    </row>
    <row r="9" spans="1:6" x14ac:dyDescent="0.2">
      <c r="A9" t="s">
        <v>6</v>
      </c>
    </row>
    <row r="10" spans="1:6" x14ac:dyDescent="0.2">
      <c r="A10" t="s">
        <v>7</v>
      </c>
    </row>
    <row r="11" spans="1:6" x14ac:dyDescent="0.2">
      <c r="A11" t="s">
        <v>8</v>
      </c>
    </row>
    <row r="13" spans="1:6" x14ac:dyDescent="0.2">
      <c r="A13" t="s">
        <v>9</v>
      </c>
      <c r="E13" t="s">
        <v>10</v>
      </c>
    </row>
    <row r="14" spans="1:6" x14ac:dyDescent="0.2">
      <c r="B14" t="s">
        <v>11</v>
      </c>
      <c r="C14" t="s">
        <v>12</v>
      </c>
    </row>
    <row r="15" spans="1:6" x14ac:dyDescent="0.2">
      <c r="A15" t="s">
        <v>13</v>
      </c>
      <c r="B15">
        <v>25000</v>
      </c>
      <c r="E15" t="s">
        <v>13</v>
      </c>
      <c r="F15">
        <v>24343</v>
      </c>
    </row>
    <row r="16" spans="1:6" x14ac:dyDescent="0.2">
      <c r="A16" t="s">
        <v>14</v>
      </c>
      <c r="B16">
        <v>0</v>
      </c>
      <c r="C16" s="1">
        <f>B16*256</f>
        <v>0</v>
      </c>
    </row>
    <row r="17" spans="1:7" x14ac:dyDescent="0.2">
      <c r="A17" t="s">
        <v>15</v>
      </c>
      <c r="B17">
        <v>0.43669999999999998</v>
      </c>
      <c r="C17" s="1">
        <f>B17*SQRT(256)</f>
        <v>6.9871999999999996</v>
      </c>
      <c r="E17" t="s">
        <v>16</v>
      </c>
      <c r="F17" s="1">
        <v>6.9870000000000001</v>
      </c>
      <c r="G17" t="s">
        <v>17</v>
      </c>
    </row>
    <row r="18" spans="1:7" x14ac:dyDescent="0.2">
      <c r="A18" t="s">
        <v>18</v>
      </c>
      <c r="B18">
        <v>20</v>
      </c>
      <c r="C18">
        <f>B18/256</f>
        <v>7.8125E-2</v>
      </c>
      <c r="E18" t="s">
        <v>18</v>
      </c>
      <c r="F18">
        <v>1</v>
      </c>
      <c r="G18" t="s">
        <v>19</v>
      </c>
    </row>
    <row r="20" spans="1:7" x14ac:dyDescent="0.2">
      <c r="A20" t="s">
        <v>20</v>
      </c>
      <c r="B20">
        <f>LN(B15)</f>
        <v>10.126631103850338</v>
      </c>
    </row>
    <row r="21" spans="1:7" x14ac:dyDescent="0.2">
      <c r="A21" t="s">
        <v>21</v>
      </c>
      <c r="B21">
        <f>C16/100-(((C17/100)^2)/2)</f>
        <v>-2.4410481919999991E-3</v>
      </c>
    </row>
    <row r="22" spans="1:7" x14ac:dyDescent="0.2">
      <c r="A22" t="s">
        <v>22</v>
      </c>
      <c r="B22">
        <f>B21*C18</f>
        <v>-1.9070688999999993E-4</v>
      </c>
    </row>
    <row r="23" spans="1:7" x14ac:dyDescent="0.2">
      <c r="A23" t="s">
        <v>23</v>
      </c>
      <c r="B23">
        <f>B20+B22</f>
        <v>10.126440396960337</v>
      </c>
    </row>
    <row r="25" spans="1:7" x14ac:dyDescent="0.2">
      <c r="A25" t="s">
        <v>24</v>
      </c>
      <c r="B25">
        <f>C17/100*SQRT(C18)</f>
        <v>1.952981771548316E-2</v>
      </c>
      <c r="F25" t="s">
        <v>25</v>
      </c>
    </row>
    <row r="27" spans="1:7" x14ac:dyDescent="0.2">
      <c r="B27">
        <f>B23-B25</f>
        <v>10.106910579244854</v>
      </c>
      <c r="C27">
        <f>B23+B25</f>
        <v>10.14597021467582</v>
      </c>
      <c r="F27" s="1">
        <f>F28-F15</f>
        <v>-106.30283812500056</v>
      </c>
      <c r="G27" s="1">
        <f>G28-F15</f>
        <v>106.30283812500056</v>
      </c>
    </row>
    <row r="28" spans="1:7" x14ac:dyDescent="0.2">
      <c r="A28" t="s">
        <v>26</v>
      </c>
      <c r="B28" s="2">
        <f>EXP(B27)</f>
        <v>24511.816325029755</v>
      </c>
      <c r="C28" s="2">
        <f>EXP(C27)</f>
        <v>25488.183068879898</v>
      </c>
      <c r="F28" s="2">
        <f>F15-(F15*F17/100*SQRT(F18/256))</f>
        <v>24236.697161874999</v>
      </c>
      <c r="G28" s="2">
        <f>F15+(F15*F17/100*SQRT(F18/256))</f>
        <v>24449.302838125001</v>
      </c>
    </row>
    <row r="29" spans="1:7" x14ac:dyDescent="0.2">
      <c r="B29">
        <f>B23-(2*B25)</f>
        <v>10.087380761529371</v>
      </c>
      <c r="C29">
        <f>B23+2*B25</f>
        <v>10.165500032391304</v>
      </c>
    </row>
    <row r="30" spans="1:7" x14ac:dyDescent="0.2">
      <c r="A30" t="s">
        <v>27</v>
      </c>
      <c r="B30" s="2">
        <f>EXP(B29)</f>
        <v>24037.749309405135</v>
      </c>
      <c r="C30" s="2">
        <f>EXP(C29)</f>
        <v>25990.855208672539</v>
      </c>
      <c r="F30" s="2">
        <f>F15-2*(F15*F17/100*SQRT(F18/256))</f>
        <v>24130.394323749999</v>
      </c>
      <c r="G30" s="2">
        <f>F15+2*(F15*F17/100*SQRT(F18/256))</f>
        <v>24555.605676250001</v>
      </c>
    </row>
    <row r="31" spans="1:7" x14ac:dyDescent="0.2">
      <c r="F31" s="1">
        <f>F30-F15</f>
        <v>-212.60567625000112</v>
      </c>
      <c r="G31" s="1">
        <f>G30-F15</f>
        <v>212.60567625000112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2021-11-03T23:14:35Z</dcterms:created>
  <dcterms:modified xsi:type="dcterms:W3CDTF">2021-11-03T23:17:02Z</dcterms:modified>
</cp:coreProperties>
</file>