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s Docs\Bureau avant réinstallation\Pro\Finances\IG Market\ProOrder algos\"/>
    </mc:Choice>
  </mc:AlternateContent>
  <xr:revisionPtr revIDLastSave="0" documentId="13_ncr:1_{EE74A077-BF47-4977-89BF-8AF955A2A700}" xr6:coauthVersionLast="45" xr6:coauthVersionMax="45" xr10:uidLastSave="{00000000-0000-0000-0000-000000000000}"/>
  <bookViews>
    <workbookView xWindow="-110" yWindow="-110" windowWidth="19420" windowHeight="10420" xr2:uid="{104679A2-A93E-4A57-BA3A-0491DBF2512F}"/>
  </bookViews>
  <sheets>
    <sheet name="DJ 10s Vec V3p5_v2 m.2 SL0.4" sheetId="1" r:id="rId1"/>
    <sheet name="Feuil2" sheetId="3" r:id="rId2"/>
  </sheets>
  <definedNames>
    <definedName name="_xlnm._FilterDatabase" localSheetId="0" hidden="1">'DJ 10s Vec V3p5_v2 m.2 SL0.4'!$L$19:$T$39</definedName>
    <definedName name="Perf_abs">Tableau1[Perf abs]</definedName>
    <definedName name="Segment_Date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B12" i="1"/>
  <c r="B13" i="1"/>
  <c r="B8" i="1"/>
  <c r="C6" i="1"/>
  <c r="B6" i="1"/>
  <c r="B7" i="1"/>
  <c r="B4" i="1"/>
  <c r="B3" i="1"/>
  <c r="C2" i="1"/>
  <c r="B2" i="1"/>
  <c r="L2" i="1"/>
  <c r="F7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K260" i="1" l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F8" i="1" l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K204" i="1" l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C13" i="1" l="1"/>
  <c r="C4" i="1"/>
  <c r="F11" i="1"/>
  <c r="C8" i="1"/>
  <c r="C3" i="1"/>
  <c r="C7" i="1"/>
  <c r="C12" i="1"/>
  <c r="F10" i="1"/>
  <c r="B10" i="1"/>
  <c r="C10" i="1" l="1"/>
  <c r="K181" i="1" l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147" i="1" l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9" i="1" l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I3" i="1" l="1"/>
</calcChain>
</file>

<file path=xl/sharedStrings.xml><?xml version="1.0" encoding="utf-8"?>
<sst xmlns="http://schemas.openxmlformats.org/spreadsheetml/2006/main" count="326" uniqueCount="36">
  <si>
    <t>Date d'entrée</t>
  </si>
  <si>
    <t>Date de sortie</t>
  </si>
  <si>
    <t>Type</t>
  </si>
  <si>
    <t>Nbr barres</t>
  </si>
  <si>
    <t>Perf abs</t>
  </si>
  <si>
    <t>Perf relat(%)</t>
  </si>
  <si>
    <t>Frais de courtage</t>
  </si>
  <si>
    <t>MFE</t>
  </si>
  <si>
    <t>MAE</t>
  </si>
  <si>
    <t>Court</t>
  </si>
  <si>
    <t>Long</t>
  </si>
  <si>
    <t>Date</t>
  </si>
  <si>
    <t>Heure d'entrée</t>
  </si>
  <si>
    <t>Heure de sortie</t>
  </si>
  <si>
    <t>Total</t>
  </si>
  <si>
    <t>Sous-total</t>
  </si>
  <si>
    <t>Capital</t>
  </si>
  <si>
    <t>Spread</t>
  </si>
  <si>
    <t>Heure</t>
  </si>
  <si>
    <t>Visible/cachée</t>
  </si>
  <si>
    <t>Nb de positions:</t>
  </si>
  <si>
    <t>Gagnantes :</t>
  </si>
  <si>
    <t>Perdantes :</t>
  </si>
  <si>
    <t>Filtré</t>
  </si>
  <si>
    <t>Gain moyen</t>
  </si>
  <si>
    <t>Perte moyenne</t>
  </si>
  <si>
    <t>Total moyen</t>
  </si>
  <si>
    <t>Ratio</t>
  </si>
  <si>
    <t>Plus gros gain</t>
  </si>
  <si>
    <t>Plus grosse perte</t>
  </si>
  <si>
    <t>Drawdown max</t>
  </si>
  <si>
    <t>Runup max</t>
  </si>
  <si>
    <t xml:space="preserve"> </t>
  </si>
  <si>
    <t>Perte brute</t>
  </si>
  <si>
    <t>Gain brut</t>
  </si>
  <si>
    <t>% //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</si>
</sst>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F400]h:mm:ss\ AM/PM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5">
    <xf numFmtId="0" fontId="0" fillId="0" borderId="0" xfId="0"/>
    <xf numFmtId="8" fontId="0" fillId="0" borderId="0" xfId="0" applyNumberFormat="1"/>
    <xf numFmtId="10" fontId="0" fillId="0" borderId="0" xfId="0" applyNumberFormat="1"/>
    <xf numFmtId="21" fontId="0" fillId="0" borderId="0" xfId="0" applyNumberFormat="1"/>
    <xf numFmtId="0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3" applyAlignment="1">
      <alignment horizontal="center" vertical="center"/>
    </xf>
    <xf numFmtId="0" fontId="3" fillId="3" borderId="0" xfId="4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0" fontId="2" fillId="2" borderId="0" xfId="3" applyNumberFormat="1" applyAlignment="1">
      <alignment horizontal="center" vertical="center"/>
    </xf>
    <xf numFmtId="10" fontId="3" fillId="3" borderId="0" xfId="4" applyNumberFormat="1" applyAlignment="1">
      <alignment horizontal="center" vertical="center"/>
    </xf>
    <xf numFmtId="21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8" fontId="3" fillId="3" borderId="0" xfId="4" applyNumberForma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8" fontId="0" fillId="0" borderId="3" xfId="0" applyNumberFormat="1" applyFont="1" applyBorder="1" applyAlignment="1">
      <alignment horizontal="center" vertical="center"/>
    </xf>
  </cellXfs>
  <cellStyles count="5">
    <cellStyle name="Insatisfaisant" xfId="4" builtinId="27"/>
    <cellStyle name="Monétaire" xfId="2" builtinId="4"/>
    <cellStyle name="Normal" xfId="0" builtinId="0"/>
    <cellStyle name="Pourcentage" xfId="1" builtinId="5"/>
    <cellStyle name="Satisfaisant" xfId="3" builtinId="26"/>
  </cellStyles>
  <dxfs count="21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12" formatCode="#,##0.00\ &quot;€&quot;;[Red]\-#,##0.00\ &quot;€&quot;"/>
    </dxf>
    <dxf>
      <numFmt numFmtId="2" formatCode="0.00"/>
      <alignment horizontal="center" vertical="center" textRotation="0" indent="0" justifyLastLine="0" shrinkToFit="0" readingOrder="0"/>
    </dxf>
    <dxf>
      <numFmt numFmtId="12" formatCode="#,##0.00\ &quot;€&quot;;[Red]\-#,##0.00\ &quot;€&quot;"/>
    </dxf>
    <dxf>
      <numFmt numFmtId="12" formatCode="#,##0.00\ &quot;€&quot;;[Red]\-#,##0.00\ &quot;€&quot;"/>
      <alignment horizontal="center" vertical="center" textRotation="0" indent="0" justifyLastLine="0" shrinkToFit="0" readingOrder="0"/>
    </dxf>
    <dxf>
      <numFmt numFmtId="12" formatCode="#,##0.00\ &quot;€&quot;;[Red]\-#,##0.00\ &quot;€&quot;"/>
      <alignment horizontal="center" vertical="center" textRotation="0" indent="0" justifyLastLine="0" shrinkToFit="0" readingOrder="0"/>
    </dxf>
    <dxf>
      <numFmt numFmtId="12" formatCode="#,##0.00\ &quot;€&quot;;[Red]\-#,##0.00\ &quot;€&quot;"/>
      <alignment horizontal="center" vertical="center" textRotation="0" indent="0" justifyLastLine="0" shrinkToFit="0" readingOrder="0"/>
    </dxf>
    <dxf>
      <numFmt numFmtId="12" formatCode="#,##0.00\ &quot;€&quot;;[Red]\-#,##0.00\ &quot;€&quot;"/>
      <alignment horizontal="center" vertical="center" textRotation="0" indent="0" justifyLastLine="0" shrinkToFit="0" readingOrder="0"/>
    </dxf>
    <dxf>
      <numFmt numFmtId="12" formatCode="#,##0.00\ &quot;€&quot;;[Red]\-#,##0.00\ &quot;€&quot;"/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numFmt numFmtId="14" formatCode="0.00%"/>
      <alignment horizontal="center" vertical="center" textRotation="0" indent="0" justifyLastLine="0" shrinkToFit="0" readingOrder="0"/>
    </dxf>
    <dxf>
      <numFmt numFmtId="26" formatCode="hh:mm:ss"/>
      <alignment horizontal="center" vertical="center" textRotation="0" indent="0" justifyLastLine="0" shrinkToFit="0" readingOrder="0"/>
    </dxf>
    <dxf>
      <numFmt numFmtId="26" formatCode="hh:mm:ss"/>
      <alignment horizontal="center" vertical="center" textRotation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A3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706-4BF1-B001-C6567C068C4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6-4BF1-B001-C6567C068C43}"/>
              </c:ext>
            </c:extLst>
          </c:dPt>
          <c:dLbls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chemeClr val="tx1"/>
                      </a:solidFill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'DJ 10s Vec V3p5_v2 m.2 SL0.4'!$C$3:$C$4</c:f>
              <c:numCache>
                <c:formatCode>General</c:formatCode>
                <c:ptCount val="2"/>
                <c:pt idx="0">
                  <c:v>137</c:v>
                </c:pt>
                <c:pt idx="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6-4BF1-B001-C6567C068C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425450</xdr:colOff>
      <xdr:row>1</xdr:row>
      <xdr:rowOff>1</xdr:rowOff>
    </xdr:from>
    <xdr:to>
      <xdr:col>13</xdr:col>
      <xdr:colOff>647700</xdr:colOff>
      <xdr:row>15</xdr:row>
      <xdr:rowOff>44451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Date">
              <a:extLst>
                <a:ext uri="{FF2B5EF4-FFF2-40B4-BE49-F238E27FC236}">
                  <a16:creationId xmlns:a16="http://schemas.microsoft.com/office/drawing/2014/main" id="{176FFA05-C7C8-4620-9189-32352B7CB8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07100" y="184151"/>
              <a:ext cx="1828800" cy="2774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absoluteAnchor>
    <xdr:pos x="7791450" y="23977601"/>
    <xdr:ext cx="1828800" cy="215265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Date 1">
              <a:extLst>
                <a:ext uri="{FF2B5EF4-FFF2-40B4-BE49-F238E27FC236}">
                  <a16:creationId xmlns:a16="http://schemas.microsoft.com/office/drawing/2014/main" id="{5084553D-EA3C-4375-AE00-574432A18E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91450" y="23977601"/>
              <a:ext cx="1828800" cy="2152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absoluteAnchor>
  <xdr:twoCellAnchor>
    <xdr:from>
      <xdr:col>4</xdr:col>
      <xdr:colOff>12700</xdr:colOff>
      <xdr:row>11</xdr:row>
      <xdr:rowOff>127000</xdr:rowOff>
    </xdr:from>
    <xdr:to>
      <xdr:col>5</xdr:col>
      <xdr:colOff>990600</xdr:colOff>
      <xdr:row>16</xdr:row>
      <xdr:rowOff>44450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5E223339-98FB-4ECA-8338-DCE4757D915E}"/>
            </a:ext>
          </a:extLst>
        </xdr:cNvPr>
        <xdr:cNvSpPr txBox="1"/>
      </xdr:nvSpPr>
      <xdr:spPr>
        <a:xfrm>
          <a:off x="3460750" y="2305050"/>
          <a:ext cx="2076450" cy="838200"/>
        </a:xfrm>
        <a:prstGeom prst="rect">
          <a:avLst/>
        </a:prstGeom>
        <a:solidFill>
          <a:srgbClr val="FFFFA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ysClr val="windowText" lastClr="000000"/>
              </a:solidFill>
            </a:rPr>
            <a:t>Réflexions: </a:t>
          </a:r>
        </a:p>
        <a:p>
          <a:r>
            <a:rPr lang="fr-FR" sz="1100">
              <a:solidFill>
                <a:sysClr val="windowText" lastClr="000000"/>
              </a:solidFill>
            </a:rPr>
            <a:t>1) Activer</a:t>
          </a:r>
          <a:r>
            <a:rPr lang="fr-FR" sz="1100" baseline="0">
              <a:solidFill>
                <a:sysClr val="windowText" lastClr="000000"/>
              </a:solidFill>
            </a:rPr>
            <a:t> l'algo seulement de 15h-15h30 à 23h (heure d'ouverture du DOW)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absoluteAnchor>
    <xdr:pos x="8274050" y="30816551"/>
    <xdr:ext cx="1828800" cy="2152650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Date 2">
              <a:extLst>
                <a:ext uri="{FF2B5EF4-FFF2-40B4-BE49-F238E27FC236}">
                  <a16:creationId xmlns:a16="http://schemas.microsoft.com/office/drawing/2014/main" id="{336C4DB1-CEC9-48C2-9968-2147885A6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74050" y="30816551"/>
              <a:ext cx="1828800" cy="2152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absoluteAnchor>
  <xdr:twoCellAnchor>
    <xdr:from>
      <xdr:col>12</xdr:col>
      <xdr:colOff>660400</xdr:colOff>
      <xdr:row>185</xdr:row>
      <xdr:rowOff>152400</xdr:rowOff>
    </xdr:from>
    <xdr:to>
      <xdr:col>14</xdr:col>
      <xdr:colOff>406400</xdr:colOff>
      <xdr:row>192</xdr:row>
      <xdr:rowOff>165100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E463D4F-8022-4B3D-8D5A-52E264BE59D5}"/>
            </a:ext>
          </a:extLst>
        </xdr:cNvPr>
        <xdr:cNvSpPr txBox="1"/>
      </xdr:nvSpPr>
      <xdr:spPr>
        <a:xfrm>
          <a:off x="6807200" y="4730750"/>
          <a:ext cx="1549400" cy="1301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ysClr val="windowText" lastClr="000000"/>
              </a:solidFill>
            </a:rPr>
            <a:t>Réflexions: </a:t>
          </a:r>
        </a:p>
        <a:p>
          <a:r>
            <a:rPr lang="fr-FR" sz="1100">
              <a:solidFill>
                <a:sysClr val="windowText" lastClr="000000"/>
              </a:solidFill>
            </a:rPr>
            <a:t>1) Activer</a:t>
          </a:r>
          <a:r>
            <a:rPr lang="fr-FR" sz="1100" baseline="0">
              <a:solidFill>
                <a:sysClr val="windowText" lastClr="000000"/>
              </a:solidFill>
            </a:rPr>
            <a:t> l'algo seulement de 15h-15h30 à 23h (heure d'ouverture du DOW)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22225</xdr:colOff>
      <xdr:row>1</xdr:row>
      <xdr:rowOff>9525</xdr:rowOff>
    </xdr:from>
    <xdr:to>
      <xdr:col>16</xdr:col>
      <xdr:colOff>260350</xdr:colOff>
      <xdr:row>9</xdr:row>
      <xdr:rowOff>69850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76B681C0-BE27-4183-9EDE-B95A3C3AB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15</xdr:col>
      <xdr:colOff>203200</xdr:colOff>
      <xdr:row>17</xdr:row>
      <xdr:rowOff>133350</xdr:rowOff>
    </xdr:from>
    <xdr:to>
      <xdr:col>16</xdr:col>
      <xdr:colOff>527050</xdr:colOff>
      <xdr:row>31</xdr:row>
      <xdr:rowOff>139700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7" name="Date 3">
              <a:extLst>
                <a:ext uri="{FF2B5EF4-FFF2-40B4-BE49-F238E27FC236}">
                  <a16:creationId xmlns:a16="http://schemas.microsoft.com/office/drawing/2014/main" id="{61CCD77C-2F97-4196-A87D-EFBAB2589A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t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15400" y="3416300"/>
              <a:ext cx="1828800" cy="2774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te" xr10:uid="{0533C9C2-D91B-497F-8568-8C968C5F3C2E}" sourceName="Date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te" xr10:uid="{8F5A336A-CAD9-4D4F-86B9-CC52ACD891E3}" cache="Segment_Date" caption="Date" startItem="4" rowHeight="241300"/>
  <slicer name="Date 1" xr10:uid="{C8D35734-A859-444E-AA07-9D4966FA3AA6}" cache="Segment_Date" caption="Date" rowHeight="241300"/>
  <slicer name="Date 2" xr10:uid="{88DE6BEF-3557-442C-979E-A1FC2EA356E1}" cache="Segment_Date" caption="Date" startItem="1" rowHeight="241300"/>
  <slicer name="Date 3" xr10:uid="{BAAC42AA-9507-4DD0-8578-363F2F9F5256}" cache="Segment_Date" caption="Dat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0292E2-23D1-4FAF-8F82-CA1FA8F55621}" name="Tableau1" displayName="Tableau1" ref="A18:L302">
  <autoFilter ref="A18:L302" xr:uid="{FD07833F-3D1A-4E1D-92A0-A0DC53F71118}"/>
  <sortState xmlns:xlrd2="http://schemas.microsoft.com/office/spreadsheetml/2017/richdata2" ref="A19:J146">
    <sortCondition ref="A18:A146"/>
  </sortState>
  <tableColumns count="12">
    <tableColumn id="1" xr3:uid="{D5A21C92-6403-4F42-AFB4-ED2ACEC0C39A}" name="Date" totalsRowLabel="Total" dataDxfId="18" totalsRowDxfId="17"/>
    <tableColumn id="2" xr3:uid="{9945211A-265F-41AE-B224-A047FD627800}" name="Heure d'entrée" dataDxfId="16"/>
    <tableColumn id="3" xr3:uid="{BB649431-5C20-40AC-9F32-E1257E4FE371}" name="Heure de sortie" dataDxfId="15"/>
    <tableColumn id="4" xr3:uid="{CAAB5FDD-9346-48C6-94D3-0BBA4734F1BF}" name="Type" dataDxfId="14"/>
    <tableColumn id="5" xr3:uid="{125F025F-FCBC-4D2A-BB8E-22A22C941B3E}" name="Nbr barres" dataDxfId="13"/>
    <tableColumn id="6" xr3:uid="{5E05BBB5-CD75-405D-9539-5B66F2BD1142}" name="Perf abs" dataDxfId="12"/>
    <tableColumn id="10" xr3:uid="{D897E3E8-AFB7-4F41-8263-18E47E27A1AE}" name="Perf relat(%)" dataDxfId="11"/>
    <tableColumn id="11" xr3:uid="{72DE2340-35AB-4F46-B27E-5B6F53625E33}" name="Frais de courtage" dataDxfId="10"/>
    <tableColumn id="7" xr3:uid="{3FDD7BBC-3D33-46CF-88E6-671E9C562417}" name="MFE" dataDxfId="9"/>
    <tableColumn id="8" xr3:uid="{A4CCC7EC-64C7-4B0E-99DD-7A3F9B850C2D}" name="MAE" totalsRowFunction="sum" dataDxfId="8" totalsRowDxfId="7"/>
    <tableColumn id="9" xr3:uid="{8C3B33E9-7E31-4350-BB66-4F96034E7632}" name="Heure" dataDxfId="6">
      <calculatedColumnFormula>HOUR(Tableau1[[#This Row],[Heure d''entrée]])</calculatedColumnFormula>
    </tableColumn>
    <tableColumn id="14" xr3:uid="{EF17E5CC-FD3E-4786-8DC3-61B5F8466E1D}" name="Visible/cachée" dataDxfId="5">
      <calculatedColumnFormula>IF(SUBTOTAL(103,F19)=1,"VISIBLE","HIDDEN")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51DB98-22D3-455E-BD48-15D8D14F7C92}" name="Tableau4" displayName="Tableau4" ref="A1:C16" totalsRowShown="0" headerRowDxfId="4" dataDxfId="3">
  <tableColumns count="3">
    <tableColumn id="1" xr3:uid="{C8B8EEB0-6394-453A-A606-3DBA31A2B4F0}" name=" " dataDxfId="2"/>
    <tableColumn id="2" xr3:uid="{BB9F1CBB-9EC0-47C8-8D1E-7468BDD269E1}" name="Total" dataDxfId="1"/>
    <tableColumn id="3" xr3:uid="{16AA9BCA-3CE5-4FE8-BEC3-7DF2E8280BF3}" name="Filtré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9A15-F0A8-4345-BBB5-FB2102DDA4F6}">
  <dimension ref="A1:V302"/>
  <sheetViews>
    <sheetView tabSelected="1" workbookViewId="0">
      <selection activeCell="O13" sqref="O13"/>
    </sheetView>
  </sheetViews>
  <sheetFormatPr baseColWidth="10" defaultRowHeight="14.5" x14ac:dyDescent="0.35"/>
  <cols>
    <col min="1" max="1" width="14.26953125" customWidth="1"/>
    <col min="2" max="2" width="13.6328125" customWidth="1"/>
    <col min="3" max="3" width="12.90625" customWidth="1"/>
    <col min="4" max="4" width="8.54296875" customWidth="1"/>
    <col min="5" max="5" width="15.7265625" customWidth="1"/>
    <col min="6" max="6" width="14.81640625" customWidth="1"/>
    <col min="7" max="8" width="0" hidden="1" customWidth="1"/>
    <col min="9" max="9" width="10.90625" hidden="1" customWidth="1"/>
    <col min="10" max="10" width="1.81640625" hidden="1" customWidth="1"/>
    <col min="11" max="11" width="8.08984375" customWidth="1"/>
    <col min="12" max="12" width="1.6328125" hidden="1" customWidth="1"/>
    <col min="13" max="13" width="14.90625" customWidth="1"/>
    <col min="16" max="16" width="21.54296875" customWidth="1"/>
  </cols>
  <sheetData>
    <row r="1" spans="1:22" x14ac:dyDescent="0.35">
      <c r="A1" s="19" t="s">
        <v>32</v>
      </c>
      <c r="B1" s="18" t="s">
        <v>14</v>
      </c>
      <c r="C1" s="18" t="s">
        <v>23</v>
      </c>
      <c r="K1" s="10"/>
    </row>
    <row r="2" spans="1:22" x14ac:dyDescent="0.35">
      <c r="A2" s="18" t="s">
        <v>20</v>
      </c>
      <c r="B2" s="6">
        <f>COUNT(F19:F302)</f>
        <v>284</v>
      </c>
      <c r="C2" s="6">
        <f>SUBTOTAL(2,F19:F302)</f>
        <v>284</v>
      </c>
      <c r="E2" s="33" t="s">
        <v>16</v>
      </c>
      <c r="F2" s="32">
        <v>1400</v>
      </c>
      <c r="K2" s="10"/>
      <c r="L2">
        <f>AVERAGEIF(F19:F302,"&gt;0")</f>
        <v>10.015182481751827</v>
      </c>
      <c r="U2" s="4"/>
      <c r="V2" s="4"/>
    </row>
    <row r="3" spans="1:22" x14ac:dyDescent="0.35">
      <c r="A3" s="20" t="s">
        <v>21</v>
      </c>
      <c r="B3" s="6">
        <f>COUNTIF(F19:F302,"&gt;0")</f>
        <v>137</v>
      </c>
      <c r="C3" s="15">
        <f>COUNTIFS(F19:F302,"&gt;0",L19:L302,"VISIBLE")</f>
        <v>137</v>
      </c>
      <c r="E3" s="33" t="s">
        <v>17</v>
      </c>
      <c r="F3" s="31">
        <v>3.8</v>
      </c>
      <c r="I3" s="5">
        <f>F7/F2</f>
        <v>-1.7885714285714335E-2</v>
      </c>
      <c r="K3" s="10"/>
      <c r="U3" s="4"/>
      <c r="V3" s="4"/>
    </row>
    <row r="4" spans="1:22" x14ac:dyDescent="0.35">
      <c r="A4" s="21" t="s">
        <v>22</v>
      </c>
      <c r="B4" s="6">
        <f>COUNTIF(F19:F302,"&lt;=0")</f>
        <v>147</v>
      </c>
      <c r="C4" s="6">
        <f>COUNTIFS(F19:F302,"&lt;=0",L19:L302,"VISIBLE")</f>
        <v>147</v>
      </c>
      <c r="I4" s="5"/>
      <c r="K4" s="10"/>
      <c r="U4" s="4"/>
      <c r="V4" s="4"/>
    </row>
    <row r="5" spans="1:22" x14ac:dyDescent="0.35">
      <c r="A5" s="6"/>
      <c r="B5" s="6"/>
      <c r="C5" s="6"/>
      <c r="I5" s="5"/>
      <c r="K5" s="10"/>
      <c r="U5" s="4"/>
      <c r="V5" s="4"/>
    </row>
    <row r="6" spans="1:22" ht="18.5" x14ac:dyDescent="0.35">
      <c r="A6" s="18" t="s">
        <v>26</v>
      </c>
      <c r="B6" s="22">
        <f>AVERAGE(F19:F302)</f>
        <v>-8.8169014084507294E-2</v>
      </c>
      <c r="C6" s="23">
        <f>SUBTOTAL(1,F19:F302)</f>
        <v>-8.8169014084507294E-2</v>
      </c>
      <c r="E6" s="29" t="s">
        <v>14</v>
      </c>
      <c r="F6" s="34">
        <f>SUM(F19:F302)</f>
        <v>-25.04000000000007</v>
      </c>
      <c r="I6" s="5"/>
      <c r="K6" s="10"/>
      <c r="M6" s="3"/>
      <c r="N6" s="4"/>
      <c r="U6" s="4"/>
      <c r="V6" s="4"/>
    </row>
    <row r="7" spans="1:22" ht="18.5" x14ac:dyDescent="0.35">
      <c r="A7" s="24" t="s">
        <v>24</v>
      </c>
      <c r="B7" s="23">
        <f>AVERAGEIF(F19:F302,"&gt;0")</f>
        <v>10.015182481751827</v>
      </c>
      <c r="C7" s="23">
        <f>AVERAGEIFS(F19:F302,F19:F302,"&gt;0",L19:L302,"VISIBLE")</f>
        <v>10.015182481751827</v>
      </c>
      <c r="E7" s="29" t="s">
        <v>15</v>
      </c>
      <c r="F7" s="34">
        <f>SUBTOTAL(9,F19:F302)</f>
        <v>-25.04000000000007</v>
      </c>
      <c r="I7" s="5"/>
      <c r="K7" s="10"/>
      <c r="P7" s="5"/>
      <c r="U7" s="4"/>
      <c r="V7" s="4"/>
    </row>
    <row r="8" spans="1:22" ht="18.5" x14ac:dyDescent="0.35">
      <c r="A8" s="25" t="s">
        <v>25</v>
      </c>
      <c r="B8" s="23">
        <f>AVERAGEIF(F19:F302,"&lt;=0")</f>
        <v>-9.5042176870748243</v>
      </c>
      <c r="C8" s="23">
        <f>AVERAGEIFS(F19:F302,F19:F302,"&lt;=0",L19:L302,"VISIBLE")</f>
        <v>-9.5042176870748243</v>
      </c>
      <c r="D8" s="1"/>
      <c r="E8" s="29" t="s">
        <v>35</v>
      </c>
      <c r="F8" s="30">
        <f>F7/F6</f>
        <v>1</v>
      </c>
      <c r="I8" s="5"/>
      <c r="K8" s="10"/>
      <c r="U8" s="4"/>
      <c r="V8" s="4"/>
    </row>
    <row r="9" spans="1:22" x14ac:dyDescent="0.35">
      <c r="A9" s="6"/>
      <c r="B9" s="6"/>
      <c r="C9" s="6"/>
      <c r="D9" s="1"/>
      <c r="I9" s="5"/>
      <c r="K9" s="10"/>
      <c r="U9" s="4"/>
      <c r="V9" s="4"/>
    </row>
    <row r="10" spans="1:22" x14ac:dyDescent="0.35">
      <c r="A10" s="26" t="s">
        <v>27</v>
      </c>
      <c r="B10" s="27">
        <f>(B3/B4)*(B7/ABS(B8))</f>
        <v>0.98207741639945123</v>
      </c>
      <c r="C10" s="27">
        <f>(C3/C4)*(C7/ABS(C8))</f>
        <v>0.98207741639945123</v>
      </c>
      <c r="E10" s="33" t="s">
        <v>34</v>
      </c>
      <c r="F10" s="32">
        <f>SUMIFS(F19:F302,F19:F302,"&gt;0",L19:L302,"VISIBLE")</f>
        <v>1372.0800000000004</v>
      </c>
      <c r="I10" s="5"/>
      <c r="K10" s="10"/>
      <c r="U10" s="4"/>
      <c r="V10" s="4"/>
    </row>
    <row r="11" spans="1:22" x14ac:dyDescent="0.35">
      <c r="A11" s="6"/>
      <c r="B11" s="6"/>
      <c r="C11" s="6"/>
      <c r="E11" s="33" t="s">
        <v>33</v>
      </c>
      <c r="F11" s="32">
        <f>SUMIFS(F19:F302,F19:F302,"&lt;=0",L19:L302,"VISIBLE")</f>
        <v>-1397.1199999999992</v>
      </c>
      <c r="I11" s="5"/>
      <c r="K11" s="10"/>
      <c r="U11" s="4"/>
      <c r="V11" s="4"/>
    </row>
    <row r="12" spans="1:22" x14ac:dyDescent="0.35">
      <c r="A12" s="20" t="s">
        <v>28</v>
      </c>
      <c r="B12" s="23">
        <f>_xlfn.MAXIFS(F19:F302,F19:F302,"&gt;0")</f>
        <v>29.62</v>
      </c>
      <c r="C12" s="22">
        <f>_xlfn.MAXIFS(F19:F302,F19:F302,"&gt;0",L19:L302,"VISIBLE")</f>
        <v>29.62</v>
      </c>
      <c r="F12" s="2"/>
      <c r="I12" s="5"/>
      <c r="K12" s="10"/>
      <c r="U12" s="4"/>
      <c r="V12" s="4"/>
    </row>
    <row r="13" spans="1:22" x14ac:dyDescent="0.35">
      <c r="A13" s="28" t="s">
        <v>29</v>
      </c>
      <c r="B13" s="23">
        <f>_xlfn.MINIFS(F19:F302,F19:F302,"&lt;=0")</f>
        <v>-22.64</v>
      </c>
      <c r="C13" s="22">
        <f>_xlfn.MINIFS(F19:F302,F19:F302,"&lt;=0",L19:L302,"VISIBLE")</f>
        <v>-22.64</v>
      </c>
      <c r="F13" s="2"/>
      <c r="I13" s="5"/>
      <c r="K13" s="10"/>
      <c r="O13" s="3"/>
      <c r="Q13" s="4"/>
      <c r="U13" s="4"/>
      <c r="V13" s="4"/>
    </row>
    <row r="14" spans="1:22" x14ac:dyDescent="0.35">
      <c r="A14" s="6"/>
      <c r="B14" s="6"/>
      <c r="C14" s="6"/>
      <c r="F14" s="2"/>
      <c r="I14" s="5"/>
      <c r="K14" s="10"/>
      <c r="U14" s="4"/>
      <c r="V14" s="4"/>
    </row>
    <row r="15" spans="1:22" x14ac:dyDescent="0.35">
      <c r="A15" s="20" t="s">
        <v>30</v>
      </c>
      <c r="B15" s="23">
        <v>165.92</v>
      </c>
      <c r="C15" s="6"/>
      <c r="F15" s="2"/>
      <c r="I15" s="5"/>
      <c r="K15" s="10"/>
      <c r="U15" s="4"/>
      <c r="V15" s="4"/>
    </row>
    <row r="16" spans="1:22" x14ac:dyDescent="0.35">
      <c r="A16" s="21" t="s">
        <v>31</v>
      </c>
      <c r="B16" s="23">
        <v>163.12</v>
      </c>
      <c r="C16" s="6"/>
      <c r="F16" s="2"/>
      <c r="I16" s="5"/>
      <c r="K16" s="10"/>
      <c r="U16" s="4"/>
      <c r="V16" s="4"/>
    </row>
    <row r="17" spans="1:22" x14ac:dyDescent="0.35">
      <c r="F17" s="2"/>
      <c r="I17" s="5"/>
      <c r="K17" s="10"/>
      <c r="U17" s="4"/>
      <c r="V17" s="4"/>
    </row>
    <row r="18" spans="1:22" ht="29.5" customHeight="1" x14ac:dyDescent="0.35">
      <c r="A18" s="8" t="s">
        <v>11</v>
      </c>
      <c r="B18" s="8" t="s">
        <v>12</v>
      </c>
      <c r="C18" s="8" t="s">
        <v>13</v>
      </c>
      <c r="D18" s="8" t="s">
        <v>2</v>
      </c>
      <c r="E18" s="8" t="s">
        <v>3</v>
      </c>
      <c r="F18" s="8" t="s">
        <v>4</v>
      </c>
      <c r="G18" s="6" t="s">
        <v>5</v>
      </c>
      <c r="H18" s="6" t="s">
        <v>6</v>
      </c>
      <c r="I18" s="6" t="s">
        <v>7</v>
      </c>
      <c r="J18" s="6" t="s">
        <v>8</v>
      </c>
      <c r="K18" s="9" t="s">
        <v>18</v>
      </c>
      <c r="L18" t="s">
        <v>19</v>
      </c>
      <c r="U18" s="4"/>
      <c r="V18" s="4"/>
    </row>
    <row r="19" spans="1:22" x14ac:dyDescent="0.35">
      <c r="A19" s="11">
        <v>44126</v>
      </c>
      <c r="B19" s="12">
        <v>0.39224537037037038</v>
      </c>
      <c r="C19" s="12">
        <v>0.41782407407407413</v>
      </c>
      <c r="D19" s="6" t="s">
        <v>10</v>
      </c>
      <c r="E19" s="6">
        <v>221</v>
      </c>
      <c r="F19" s="13">
        <v>9.64</v>
      </c>
      <c r="G19" s="14">
        <v>1.6999999999999999E-3</v>
      </c>
      <c r="H19" s="15">
        <v>0</v>
      </c>
      <c r="I19" s="13">
        <v>11.22</v>
      </c>
      <c r="J19" s="13">
        <v>-3.58</v>
      </c>
      <c r="K19" s="16">
        <f>HOUR(Tableau1[[#This Row],[Heure d''entrée]])</f>
        <v>9</v>
      </c>
      <c r="L19" s="1" t="str">
        <f t="shared" ref="L19:L50" si="0">IF(SUBTOTAL(103,F19)=1,"VISIBLE","HIDDEN")</f>
        <v>VISIBLE</v>
      </c>
      <c r="Q19" s="2"/>
      <c r="R19" s="4"/>
      <c r="S19" s="1"/>
      <c r="T19" s="1"/>
      <c r="U19" s="4"/>
      <c r="V19" s="4"/>
    </row>
    <row r="20" spans="1:22" x14ac:dyDescent="0.35">
      <c r="A20" s="11">
        <v>44126</v>
      </c>
      <c r="B20" s="12">
        <v>0.55949074074074068</v>
      </c>
      <c r="C20" s="12">
        <v>0.58981481481481479</v>
      </c>
      <c r="D20" s="6" t="s">
        <v>9</v>
      </c>
      <c r="E20" s="6">
        <v>261</v>
      </c>
      <c r="F20" s="13">
        <v>0.14000000000000001</v>
      </c>
      <c r="G20" s="14">
        <v>0</v>
      </c>
      <c r="H20" s="15">
        <v>0</v>
      </c>
      <c r="I20" s="13">
        <v>3.22</v>
      </c>
      <c r="J20" s="13">
        <v>-7.68</v>
      </c>
      <c r="K20" s="16">
        <f>HOUR(Tableau1[[#This Row],[Heure d''entrée]])</f>
        <v>13</v>
      </c>
      <c r="L20" s="1" t="str">
        <f t="shared" si="0"/>
        <v>VISIBLE</v>
      </c>
      <c r="Q20" s="2"/>
      <c r="R20" s="4"/>
      <c r="S20" s="1"/>
      <c r="T20" s="1"/>
      <c r="U20" s="4"/>
      <c r="V20" s="4"/>
    </row>
    <row r="21" spans="1:22" x14ac:dyDescent="0.35">
      <c r="A21" s="11">
        <v>44126</v>
      </c>
      <c r="B21" s="12">
        <v>0.65</v>
      </c>
      <c r="C21" s="12">
        <v>0.67037037037037039</v>
      </c>
      <c r="D21" s="6" t="s">
        <v>9</v>
      </c>
      <c r="E21" s="6">
        <v>176</v>
      </c>
      <c r="F21" s="13">
        <v>-0.56000000000000005</v>
      </c>
      <c r="G21" s="14">
        <v>-1E-4</v>
      </c>
      <c r="H21" s="15">
        <v>0</v>
      </c>
      <c r="I21" s="13">
        <v>8.6199999999999992</v>
      </c>
      <c r="J21" s="13">
        <v>-2.1800000000000002</v>
      </c>
      <c r="K21" s="16">
        <f>HOUR(Tableau1[[#This Row],[Heure d''entrée]])</f>
        <v>15</v>
      </c>
      <c r="L21" s="1" t="str">
        <f t="shared" si="0"/>
        <v>VISIBLE</v>
      </c>
      <c r="Q21" s="2"/>
      <c r="R21" s="4"/>
      <c r="S21" s="1"/>
      <c r="T21" s="1"/>
      <c r="U21" s="4"/>
      <c r="V21" s="4"/>
    </row>
    <row r="22" spans="1:22" x14ac:dyDescent="0.35">
      <c r="A22" s="11">
        <v>44126</v>
      </c>
      <c r="B22" s="12">
        <v>0.67037037037037039</v>
      </c>
      <c r="C22" s="12">
        <v>0.67199074074074072</v>
      </c>
      <c r="D22" s="6" t="s">
        <v>10</v>
      </c>
      <c r="E22" s="6">
        <v>14</v>
      </c>
      <c r="F22" s="13">
        <v>-5.86</v>
      </c>
      <c r="G22" s="14">
        <v>-1E-3</v>
      </c>
      <c r="H22" s="15">
        <v>0</v>
      </c>
      <c r="I22" s="13">
        <v>0</v>
      </c>
      <c r="J22" s="13">
        <v>-5.86</v>
      </c>
      <c r="K22" s="16">
        <f>HOUR(Tableau1[[#This Row],[Heure d''entrée]])</f>
        <v>16</v>
      </c>
      <c r="L22" s="1" t="str">
        <f t="shared" si="0"/>
        <v>VISIBLE</v>
      </c>
      <c r="M22" s="3"/>
      <c r="O22" s="4"/>
      <c r="P22" s="1"/>
      <c r="Q22" s="2"/>
      <c r="R22" s="4"/>
      <c r="S22" s="1"/>
      <c r="T22" s="1"/>
      <c r="U22" s="4"/>
      <c r="V22" s="4"/>
    </row>
    <row r="23" spans="1:22" x14ac:dyDescent="0.35">
      <c r="A23" s="11">
        <v>44126</v>
      </c>
      <c r="B23" s="12">
        <v>0.67199074074074072</v>
      </c>
      <c r="C23" s="12">
        <v>0.68541666666666667</v>
      </c>
      <c r="D23" s="6" t="s">
        <v>9</v>
      </c>
      <c r="E23" s="6">
        <v>116</v>
      </c>
      <c r="F23" s="13">
        <v>19.82</v>
      </c>
      <c r="G23" s="14">
        <v>3.5000000000000001E-3</v>
      </c>
      <c r="H23" s="15">
        <v>0</v>
      </c>
      <c r="I23" s="13">
        <v>23.56</v>
      </c>
      <c r="J23" s="13">
        <v>-3.94</v>
      </c>
      <c r="K23" s="16">
        <f>HOUR(Tableau1[[#This Row],[Heure d''entrée]])</f>
        <v>16</v>
      </c>
      <c r="L23" s="1" t="str">
        <f t="shared" si="0"/>
        <v>VISIBLE</v>
      </c>
      <c r="M23" s="3"/>
      <c r="N23" s="4"/>
      <c r="O23" s="4"/>
      <c r="P23" s="1"/>
      <c r="Q23" s="2"/>
      <c r="R23" s="4"/>
      <c r="S23" s="1"/>
      <c r="T23" s="1"/>
      <c r="U23" s="4"/>
      <c r="V23" s="4"/>
    </row>
    <row r="24" spans="1:22" x14ac:dyDescent="0.35">
      <c r="A24" s="11">
        <v>44126</v>
      </c>
      <c r="B24" s="12">
        <v>0.69699074074074074</v>
      </c>
      <c r="C24" s="12">
        <v>0.70138888888888884</v>
      </c>
      <c r="D24" s="6" t="s">
        <v>9</v>
      </c>
      <c r="E24" s="6">
        <v>38</v>
      </c>
      <c r="F24" s="13">
        <v>0.74</v>
      </c>
      <c r="G24" s="14">
        <v>1E-4</v>
      </c>
      <c r="H24" s="15">
        <v>0</v>
      </c>
      <c r="I24" s="13">
        <v>7.72</v>
      </c>
      <c r="J24" s="13">
        <v>-1.08</v>
      </c>
      <c r="K24" s="16">
        <f>HOUR(Tableau1[[#This Row],[Heure d''entrée]])</f>
        <v>16</v>
      </c>
      <c r="L24" s="1" t="str">
        <f t="shared" si="0"/>
        <v>VISIBLE</v>
      </c>
      <c r="M24" s="3"/>
      <c r="N24" s="4"/>
      <c r="P24" s="1"/>
      <c r="Q24" s="2"/>
      <c r="R24" s="4"/>
      <c r="S24" s="1"/>
      <c r="T24" s="1"/>
      <c r="U24" s="4"/>
      <c r="V24" s="4"/>
    </row>
    <row r="25" spans="1:22" x14ac:dyDescent="0.35">
      <c r="A25" s="11">
        <v>44126</v>
      </c>
      <c r="B25" s="12">
        <v>0.70138888888888884</v>
      </c>
      <c r="C25" s="12">
        <v>0.70474537037037033</v>
      </c>
      <c r="D25" s="6" t="s">
        <v>10</v>
      </c>
      <c r="E25" s="6">
        <v>29</v>
      </c>
      <c r="F25" s="13">
        <v>17.18</v>
      </c>
      <c r="G25" s="14">
        <v>3.0999999999999999E-3</v>
      </c>
      <c r="H25" s="15">
        <v>0</v>
      </c>
      <c r="I25" s="13">
        <v>21.14</v>
      </c>
      <c r="J25" s="13">
        <v>-6.66</v>
      </c>
      <c r="K25" s="16">
        <f>HOUR(Tableau1[[#This Row],[Heure d''entrée]])</f>
        <v>16</v>
      </c>
      <c r="L25" s="1" t="str">
        <f t="shared" si="0"/>
        <v>VISIBLE</v>
      </c>
      <c r="M25" s="3"/>
      <c r="N25" s="4"/>
      <c r="O25" s="4"/>
      <c r="P25" s="1"/>
      <c r="Q25" s="2"/>
      <c r="R25" s="4"/>
      <c r="S25" s="1"/>
      <c r="T25" s="1"/>
      <c r="U25" s="4"/>
      <c r="V25" s="4"/>
    </row>
    <row r="26" spans="1:22" x14ac:dyDescent="0.35">
      <c r="A26" s="11">
        <v>44126</v>
      </c>
      <c r="B26" s="12">
        <v>0.71770833333333339</v>
      </c>
      <c r="C26" s="12">
        <v>0.73472222222222217</v>
      </c>
      <c r="D26" s="6" t="s">
        <v>10</v>
      </c>
      <c r="E26" s="6">
        <v>147</v>
      </c>
      <c r="F26" s="13">
        <v>-3.76</v>
      </c>
      <c r="G26" s="14">
        <v>-6.9999999999999999E-4</v>
      </c>
      <c r="H26" s="15">
        <v>0</v>
      </c>
      <c r="I26" s="13">
        <v>11.22</v>
      </c>
      <c r="J26" s="13">
        <v>-4.38</v>
      </c>
      <c r="K26" s="16">
        <f>HOUR(Tableau1[[#This Row],[Heure d''entrée]])</f>
        <v>17</v>
      </c>
      <c r="L26" s="1" t="str">
        <f t="shared" si="0"/>
        <v>VISIBLE</v>
      </c>
      <c r="M26" s="3"/>
      <c r="N26" s="4"/>
      <c r="O26" s="4"/>
      <c r="P26" s="1"/>
      <c r="Q26" s="2"/>
      <c r="R26" s="4"/>
      <c r="S26" s="1"/>
      <c r="T26" s="1"/>
      <c r="U26" s="4"/>
      <c r="V26" s="4"/>
    </row>
    <row r="27" spans="1:22" x14ac:dyDescent="0.35">
      <c r="A27" s="11">
        <v>44126</v>
      </c>
      <c r="B27" s="12">
        <v>0.73472222222222217</v>
      </c>
      <c r="C27" s="12">
        <v>0.76770833333333333</v>
      </c>
      <c r="D27" s="6" t="s">
        <v>9</v>
      </c>
      <c r="E27" s="6">
        <v>285</v>
      </c>
      <c r="F27" s="13">
        <v>-0.26</v>
      </c>
      <c r="G27" s="14">
        <v>0</v>
      </c>
      <c r="H27" s="15">
        <v>0</v>
      </c>
      <c r="I27" s="13">
        <v>7.44</v>
      </c>
      <c r="J27" s="13">
        <v>-7.96</v>
      </c>
      <c r="K27" s="16">
        <f>HOUR(Tableau1[[#This Row],[Heure d''entrée]])</f>
        <v>17</v>
      </c>
      <c r="L27" s="1" t="str">
        <f t="shared" si="0"/>
        <v>VISIBLE</v>
      </c>
      <c r="M27" s="3"/>
      <c r="N27" s="4"/>
      <c r="O27" s="4"/>
      <c r="P27" s="1"/>
      <c r="Q27" s="2"/>
      <c r="R27" s="4"/>
      <c r="S27" s="1"/>
      <c r="T27" s="1"/>
      <c r="U27" s="4"/>
      <c r="V27" s="4"/>
    </row>
    <row r="28" spans="1:22" x14ac:dyDescent="0.35">
      <c r="A28" s="11">
        <v>44126</v>
      </c>
      <c r="B28" s="12">
        <v>0.79861111111111116</v>
      </c>
      <c r="C28" s="12">
        <v>0.8222222222222223</v>
      </c>
      <c r="D28" s="6" t="s">
        <v>10</v>
      </c>
      <c r="E28" s="6">
        <v>204</v>
      </c>
      <c r="F28" s="13">
        <v>8.84</v>
      </c>
      <c r="G28" s="14">
        <v>1.6000000000000001E-3</v>
      </c>
      <c r="H28" s="15">
        <v>0</v>
      </c>
      <c r="I28" s="13">
        <v>12.12</v>
      </c>
      <c r="J28" s="13">
        <v>0</v>
      </c>
      <c r="K28" s="16">
        <f>HOUR(Tableau1[[#This Row],[Heure d''entrée]])</f>
        <v>19</v>
      </c>
      <c r="L28" s="1" t="str">
        <f t="shared" si="0"/>
        <v>VISIBLE</v>
      </c>
      <c r="M28" s="3"/>
      <c r="N28" s="4"/>
      <c r="O28" s="4"/>
      <c r="P28" s="1"/>
      <c r="Q28" s="2"/>
      <c r="R28" s="4"/>
      <c r="S28" s="1"/>
      <c r="T28" s="1"/>
      <c r="U28" s="4"/>
      <c r="V28" s="4"/>
    </row>
    <row r="29" spans="1:22" x14ac:dyDescent="0.35">
      <c r="A29" s="11">
        <v>44126</v>
      </c>
      <c r="B29" s="12">
        <v>0.82233796296296291</v>
      </c>
      <c r="C29" s="12">
        <v>0.84606481481481488</v>
      </c>
      <c r="D29" s="6" t="s">
        <v>10</v>
      </c>
      <c r="E29" s="6">
        <v>205</v>
      </c>
      <c r="F29" s="13">
        <v>12.24</v>
      </c>
      <c r="G29" s="14">
        <v>2.2000000000000001E-3</v>
      </c>
      <c r="H29" s="15">
        <v>0</v>
      </c>
      <c r="I29" s="13">
        <v>16.02</v>
      </c>
      <c r="J29" s="13">
        <v>-5.58</v>
      </c>
      <c r="K29" s="16">
        <f>HOUR(Tableau1[[#This Row],[Heure d''entrée]])</f>
        <v>19</v>
      </c>
      <c r="L29" s="1" t="str">
        <f t="shared" si="0"/>
        <v>VISIBLE</v>
      </c>
      <c r="M29" s="3"/>
      <c r="N29" s="4"/>
      <c r="O29" s="4"/>
      <c r="P29" s="1"/>
      <c r="Q29" s="2"/>
      <c r="R29" s="4"/>
      <c r="S29" s="1"/>
      <c r="T29" s="1"/>
      <c r="U29" s="4"/>
      <c r="V29" s="4"/>
    </row>
    <row r="30" spans="1:22" x14ac:dyDescent="0.35">
      <c r="A30" s="11">
        <v>44126</v>
      </c>
      <c r="B30" s="12">
        <v>0.86064814814814816</v>
      </c>
      <c r="C30" s="12">
        <v>0.88854166666666667</v>
      </c>
      <c r="D30" s="6" t="s">
        <v>9</v>
      </c>
      <c r="E30" s="6">
        <v>241</v>
      </c>
      <c r="F30" s="13">
        <v>3.44</v>
      </c>
      <c r="G30" s="14">
        <v>5.9999999999999995E-4</v>
      </c>
      <c r="H30" s="15">
        <v>0</v>
      </c>
      <c r="I30" s="13">
        <v>10.220000000000001</v>
      </c>
      <c r="J30" s="13">
        <v>-2.58</v>
      </c>
      <c r="K30" s="16">
        <f>HOUR(Tableau1[[#This Row],[Heure d''entrée]])</f>
        <v>20</v>
      </c>
      <c r="L30" s="1" t="str">
        <f t="shared" si="0"/>
        <v>VISIBLE</v>
      </c>
      <c r="M30" s="3"/>
      <c r="N30" s="4"/>
      <c r="O30" s="4"/>
      <c r="P30" s="1"/>
      <c r="Q30" s="2"/>
      <c r="R30" s="4"/>
      <c r="S30" s="1"/>
      <c r="T30" s="1"/>
      <c r="U30" s="4"/>
      <c r="V30" s="4"/>
    </row>
    <row r="31" spans="1:22" x14ac:dyDescent="0.35">
      <c r="A31" s="11">
        <v>44127</v>
      </c>
      <c r="B31" s="17">
        <v>0.33749999999999997</v>
      </c>
      <c r="C31" s="17">
        <v>0.36550925925925926</v>
      </c>
      <c r="D31" s="14" t="s">
        <v>9</v>
      </c>
      <c r="E31" s="6">
        <v>241</v>
      </c>
      <c r="F31" s="13">
        <v>0.24</v>
      </c>
      <c r="G31" s="14">
        <v>0</v>
      </c>
      <c r="H31" s="15">
        <v>0</v>
      </c>
      <c r="I31" s="13">
        <v>8.1199999999999992</v>
      </c>
      <c r="J31" s="13">
        <v>-0.88</v>
      </c>
      <c r="K31" s="16">
        <f>HOUR(Tableau1[[#This Row],[Heure d''entrée]])</f>
        <v>8</v>
      </c>
      <c r="L31" s="1" t="str">
        <f t="shared" si="0"/>
        <v>VISIBLE</v>
      </c>
      <c r="M31" s="3"/>
      <c r="N31" s="4"/>
      <c r="O31" s="4"/>
      <c r="P31" s="1"/>
      <c r="Q31" s="2"/>
      <c r="R31" s="4"/>
      <c r="S31" s="1"/>
      <c r="T31" s="1"/>
      <c r="U31" s="4"/>
      <c r="V31" s="4"/>
    </row>
    <row r="32" spans="1:22" x14ac:dyDescent="0.35">
      <c r="A32" s="11">
        <v>44127</v>
      </c>
      <c r="B32" s="17">
        <v>0.39606481481481487</v>
      </c>
      <c r="C32" s="17">
        <v>0.42152777777777778</v>
      </c>
      <c r="D32" s="14" t="s">
        <v>10</v>
      </c>
      <c r="E32" s="6">
        <v>220</v>
      </c>
      <c r="F32" s="13">
        <v>10.220000000000001</v>
      </c>
      <c r="G32" s="14">
        <v>1.8E-3</v>
      </c>
      <c r="H32" s="15">
        <v>0</v>
      </c>
      <c r="I32" s="13">
        <v>12.52</v>
      </c>
      <c r="J32" s="13">
        <v>-1.18</v>
      </c>
      <c r="K32" s="16">
        <f>HOUR(Tableau1[[#This Row],[Heure d''entrée]])</f>
        <v>9</v>
      </c>
      <c r="L32" s="1" t="str">
        <f t="shared" si="0"/>
        <v>VISIBLE</v>
      </c>
      <c r="M32" s="3"/>
      <c r="N32" s="4"/>
      <c r="O32" s="4"/>
      <c r="P32" s="1"/>
      <c r="Q32" s="2"/>
      <c r="R32" s="4"/>
      <c r="S32" s="1"/>
      <c r="T32" s="1"/>
      <c r="U32" s="4"/>
      <c r="V32" s="4"/>
    </row>
    <row r="33" spans="1:22" x14ac:dyDescent="0.35">
      <c r="A33" s="11">
        <v>44127</v>
      </c>
      <c r="B33" s="17">
        <v>0.50590277777777781</v>
      </c>
      <c r="C33" s="17">
        <v>0.54212962962962963</v>
      </c>
      <c r="D33" s="14" t="s">
        <v>9</v>
      </c>
      <c r="E33" s="6">
        <v>311</v>
      </c>
      <c r="F33" s="13">
        <v>-7.76</v>
      </c>
      <c r="G33" s="14">
        <v>-1.4E-3</v>
      </c>
      <c r="H33" s="15">
        <v>0</v>
      </c>
      <c r="I33" s="13">
        <v>0</v>
      </c>
      <c r="J33" s="13">
        <v>-12.28</v>
      </c>
      <c r="K33" s="16">
        <f>HOUR(Tableau1[[#This Row],[Heure d''entrée]])</f>
        <v>12</v>
      </c>
      <c r="L33" s="1" t="str">
        <f t="shared" si="0"/>
        <v>VISIBLE</v>
      </c>
      <c r="M33" s="3"/>
      <c r="N33" s="4"/>
      <c r="O33" s="4"/>
      <c r="P33" s="1"/>
      <c r="Q33" s="2"/>
      <c r="R33" s="4"/>
      <c r="S33" s="1"/>
      <c r="T33" s="1"/>
      <c r="U33" s="4"/>
      <c r="V33" s="4"/>
    </row>
    <row r="34" spans="1:22" x14ac:dyDescent="0.35">
      <c r="A34" s="11">
        <v>44127</v>
      </c>
      <c r="B34" s="17">
        <v>0.62523148148148155</v>
      </c>
      <c r="C34" s="17">
        <v>0.65335648148148151</v>
      </c>
      <c r="D34" s="14" t="s">
        <v>9</v>
      </c>
      <c r="E34" s="6">
        <v>241</v>
      </c>
      <c r="F34" s="13">
        <v>8.0399999999999991</v>
      </c>
      <c r="G34" s="14">
        <v>1.4E-3</v>
      </c>
      <c r="H34" s="15">
        <v>0</v>
      </c>
      <c r="I34" s="13">
        <v>11.12</v>
      </c>
      <c r="J34" s="13">
        <v>-3.18</v>
      </c>
      <c r="K34" s="7">
        <f>HOUR(Tableau1[[#This Row],[Heure d''entrée]])</f>
        <v>15</v>
      </c>
      <c r="L34" s="1" t="str">
        <f t="shared" si="0"/>
        <v>VISIBLE</v>
      </c>
      <c r="M34" s="3"/>
      <c r="N34" s="4"/>
      <c r="O34" s="4"/>
      <c r="P34" s="1"/>
      <c r="Q34" s="2"/>
      <c r="R34" s="4"/>
      <c r="S34" s="1"/>
      <c r="T34" s="1"/>
      <c r="U34" s="4"/>
      <c r="V34" s="4"/>
    </row>
    <row r="35" spans="1:22" x14ac:dyDescent="0.35">
      <c r="A35" s="11">
        <v>44127</v>
      </c>
      <c r="B35" s="17">
        <v>0.65879629629629632</v>
      </c>
      <c r="C35" s="17">
        <v>0.68321759259259263</v>
      </c>
      <c r="D35" s="14" t="s">
        <v>9</v>
      </c>
      <c r="E35" s="6">
        <v>211</v>
      </c>
      <c r="F35" s="13">
        <v>17.2</v>
      </c>
      <c r="G35" s="14">
        <v>3.0000000000000001E-3</v>
      </c>
      <c r="H35" s="15">
        <v>0</v>
      </c>
      <c r="I35" s="13">
        <v>17.98</v>
      </c>
      <c r="J35" s="13">
        <v>-5.38</v>
      </c>
      <c r="K35" s="16">
        <f>HOUR(Tableau1[[#This Row],[Heure d''entrée]])</f>
        <v>15</v>
      </c>
      <c r="L35" s="1" t="str">
        <f t="shared" si="0"/>
        <v>VISIBLE</v>
      </c>
      <c r="M35" s="3"/>
      <c r="P35" s="1"/>
      <c r="Q35" s="2"/>
      <c r="S35" s="1"/>
      <c r="T35" s="1"/>
    </row>
    <row r="36" spans="1:22" x14ac:dyDescent="0.35">
      <c r="A36" s="11">
        <v>44127</v>
      </c>
      <c r="B36" s="17">
        <v>0.68333333333333324</v>
      </c>
      <c r="C36" s="17">
        <v>0.71412037037037035</v>
      </c>
      <c r="D36" s="14" t="s">
        <v>9</v>
      </c>
      <c r="E36" s="6">
        <v>266</v>
      </c>
      <c r="F36" s="13">
        <v>-0.16</v>
      </c>
      <c r="G36" s="14">
        <v>0</v>
      </c>
      <c r="H36" s="15">
        <v>0</v>
      </c>
      <c r="I36" s="13">
        <v>2.42</v>
      </c>
      <c r="J36" s="13">
        <v>-10.68</v>
      </c>
      <c r="K36" s="16">
        <f>HOUR(Tableau1[[#This Row],[Heure d''entrée]])</f>
        <v>16</v>
      </c>
      <c r="L36" s="1" t="str">
        <f t="shared" si="0"/>
        <v>VISIBLE</v>
      </c>
      <c r="M36" s="3"/>
      <c r="P36" s="1"/>
      <c r="Q36" s="2"/>
      <c r="S36" s="1"/>
      <c r="T36" s="1"/>
    </row>
    <row r="37" spans="1:22" x14ac:dyDescent="0.35">
      <c r="A37" s="11">
        <v>44127</v>
      </c>
      <c r="B37" s="17">
        <v>0.72187499999999993</v>
      </c>
      <c r="C37" s="17">
        <v>0.7416666666666667</v>
      </c>
      <c r="D37" s="14" t="s">
        <v>9</v>
      </c>
      <c r="E37" s="6">
        <v>171</v>
      </c>
      <c r="F37" s="13">
        <v>16.84</v>
      </c>
      <c r="G37" s="14">
        <v>3.0000000000000001E-3</v>
      </c>
      <c r="H37" s="15">
        <v>0</v>
      </c>
      <c r="I37" s="13">
        <v>19.22</v>
      </c>
      <c r="J37" s="13">
        <v>-1.38</v>
      </c>
      <c r="K37" s="16">
        <f>HOUR(Tableau1[[#This Row],[Heure d''entrée]])</f>
        <v>17</v>
      </c>
      <c r="L37" s="1" t="str">
        <f t="shared" si="0"/>
        <v>VISIBLE</v>
      </c>
      <c r="M37" s="3"/>
      <c r="P37" s="1"/>
      <c r="Q37" s="2"/>
      <c r="S37" s="1"/>
      <c r="T37" s="1"/>
    </row>
    <row r="38" spans="1:22" x14ac:dyDescent="0.35">
      <c r="A38" s="11">
        <v>44127</v>
      </c>
      <c r="B38" s="17">
        <v>0.79293981481481479</v>
      </c>
      <c r="C38" s="17">
        <v>0.80960648148148151</v>
      </c>
      <c r="D38" s="14" t="s">
        <v>10</v>
      </c>
      <c r="E38" s="6">
        <v>144</v>
      </c>
      <c r="F38" s="13">
        <v>11.04</v>
      </c>
      <c r="G38" s="14">
        <v>2E-3</v>
      </c>
      <c r="H38" s="15">
        <v>0</v>
      </c>
      <c r="I38" s="13">
        <v>12.92</v>
      </c>
      <c r="J38" s="13">
        <v>-1.38</v>
      </c>
      <c r="K38" s="16">
        <f>HOUR(Tableau1[[#This Row],[Heure d''entrée]])</f>
        <v>19</v>
      </c>
      <c r="L38" s="1" t="str">
        <f t="shared" si="0"/>
        <v>VISIBLE</v>
      </c>
      <c r="M38" s="3"/>
      <c r="P38" s="1"/>
      <c r="Q38" s="2"/>
      <c r="S38" s="1"/>
      <c r="T38" s="1"/>
    </row>
    <row r="39" spans="1:22" x14ac:dyDescent="0.35">
      <c r="A39" s="11">
        <v>44127</v>
      </c>
      <c r="B39" s="17">
        <v>0.87129629629629635</v>
      </c>
      <c r="C39" s="17">
        <v>0.88414351851851858</v>
      </c>
      <c r="D39" s="14" t="s">
        <v>9</v>
      </c>
      <c r="E39" s="6">
        <v>111</v>
      </c>
      <c r="F39" s="13">
        <v>-8.66</v>
      </c>
      <c r="G39" s="14">
        <v>-1.5E-3</v>
      </c>
      <c r="H39" s="15">
        <v>0</v>
      </c>
      <c r="I39" s="13">
        <v>0</v>
      </c>
      <c r="J39" s="13">
        <v>-8.2799999999999994</v>
      </c>
      <c r="K39" s="16">
        <f>HOUR(Tableau1[[#This Row],[Heure d''entrée]])</f>
        <v>20</v>
      </c>
      <c r="L39" s="1" t="str">
        <f t="shared" si="0"/>
        <v>VISIBLE</v>
      </c>
      <c r="M39" s="3"/>
      <c r="P39" s="1"/>
      <c r="Q39" s="2"/>
      <c r="S39" s="1"/>
      <c r="T39" s="1"/>
    </row>
    <row r="40" spans="1:22" x14ac:dyDescent="0.35">
      <c r="A40" s="11">
        <v>44127</v>
      </c>
      <c r="B40" s="17">
        <v>0.88414351851851858</v>
      </c>
      <c r="C40" s="17">
        <v>0.88738425925925923</v>
      </c>
      <c r="D40" s="14" t="s">
        <v>10</v>
      </c>
      <c r="E40" s="6">
        <v>28</v>
      </c>
      <c r="F40" s="13">
        <v>-2.56</v>
      </c>
      <c r="G40" s="14">
        <v>-5.0000000000000001E-4</v>
      </c>
      <c r="H40" s="15">
        <v>0</v>
      </c>
      <c r="I40" s="13">
        <v>1.84</v>
      </c>
      <c r="J40" s="13">
        <v>-3.32</v>
      </c>
      <c r="K40" s="16">
        <f>HOUR(Tableau1[[#This Row],[Heure d''entrée]])</f>
        <v>21</v>
      </c>
      <c r="L40" s="1" t="str">
        <f t="shared" si="0"/>
        <v>VISIBLE</v>
      </c>
      <c r="M40" s="3"/>
      <c r="P40" s="1"/>
      <c r="Q40" s="2"/>
      <c r="S40" s="1"/>
      <c r="T40" s="1"/>
    </row>
    <row r="41" spans="1:22" x14ac:dyDescent="0.35">
      <c r="A41" s="11">
        <v>44127</v>
      </c>
      <c r="B41" s="17">
        <v>0.88738425925925923</v>
      </c>
      <c r="C41" s="17">
        <v>0.91249999999999998</v>
      </c>
      <c r="D41" s="14" t="s">
        <v>9</v>
      </c>
      <c r="E41" s="6">
        <v>217</v>
      </c>
      <c r="F41" s="13">
        <v>-1</v>
      </c>
      <c r="G41" s="14">
        <v>-2.0000000000000001E-4</v>
      </c>
      <c r="H41" s="15">
        <v>0</v>
      </c>
      <c r="I41" s="13">
        <v>2.2999999999999998</v>
      </c>
      <c r="J41" s="13">
        <v>-4.5999999999999996</v>
      </c>
      <c r="K41" s="16">
        <f>HOUR(Tableau1[[#This Row],[Heure d''entrée]])</f>
        <v>21</v>
      </c>
      <c r="L41" s="1" t="str">
        <f t="shared" si="0"/>
        <v>VISIBLE</v>
      </c>
      <c r="M41" s="3"/>
      <c r="P41" s="1"/>
      <c r="Q41" s="2"/>
      <c r="S41" s="1"/>
      <c r="T41" s="1"/>
    </row>
    <row r="42" spans="1:22" x14ac:dyDescent="0.35">
      <c r="A42" s="11">
        <v>44130</v>
      </c>
      <c r="B42" s="17">
        <v>0.29016203703703702</v>
      </c>
      <c r="C42" s="17">
        <v>0.32546296296296295</v>
      </c>
      <c r="D42" s="14" t="s">
        <v>9</v>
      </c>
      <c r="E42" s="15">
        <v>287</v>
      </c>
      <c r="F42" s="13">
        <v>-0.46</v>
      </c>
      <c r="G42" s="13">
        <v>-1E-4</v>
      </c>
      <c r="H42" s="13">
        <v>0</v>
      </c>
      <c r="I42" s="13">
        <v>0.92</v>
      </c>
      <c r="J42" s="13">
        <v>-2.78</v>
      </c>
      <c r="K42" s="16">
        <f>HOUR(Tableau1[[#This Row],[Heure d''entrée]])</f>
        <v>6</v>
      </c>
      <c r="L42" s="1" t="str">
        <f t="shared" si="0"/>
        <v>VISIBLE</v>
      </c>
      <c r="M42" s="3"/>
      <c r="P42" s="1"/>
      <c r="Q42" s="2"/>
      <c r="S42" s="1"/>
      <c r="T42" s="1"/>
    </row>
    <row r="43" spans="1:22" x14ac:dyDescent="0.35">
      <c r="A43" s="11">
        <v>44130</v>
      </c>
      <c r="B43" s="17">
        <v>0.33877314814814818</v>
      </c>
      <c r="C43" s="17">
        <v>0.35381944444444446</v>
      </c>
      <c r="D43" s="14" t="s">
        <v>9</v>
      </c>
      <c r="E43" s="15">
        <v>130</v>
      </c>
      <c r="F43" s="13">
        <v>18.18</v>
      </c>
      <c r="G43" s="13">
        <v>3.2000000000000002E-3</v>
      </c>
      <c r="H43" s="13">
        <v>0</v>
      </c>
      <c r="I43" s="13">
        <v>20.420000000000002</v>
      </c>
      <c r="J43" s="13">
        <v>-3.78</v>
      </c>
      <c r="K43" s="16">
        <f>HOUR(Tableau1[[#This Row],[Heure d''entrée]])</f>
        <v>8</v>
      </c>
      <c r="L43" s="1" t="str">
        <f t="shared" si="0"/>
        <v>VISIBLE</v>
      </c>
      <c r="M43" s="3"/>
      <c r="P43" s="1"/>
      <c r="Q43" s="2"/>
      <c r="S43" s="1"/>
      <c r="T43" s="1"/>
    </row>
    <row r="44" spans="1:22" x14ac:dyDescent="0.35">
      <c r="A44" s="11">
        <v>44130</v>
      </c>
      <c r="B44" s="17">
        <v>0.40729166666666666</v>
      </c>
      <c r="C44" s="17">
        <v>0.41759259259259257</v>
      </c>
      <c r="D44" s="14" t="s">
        <v>10</v>
      </c>
      <c r="E44" s="15">
        <v>88</v>
      </c>
      <c r="F44" s="13">
        <v>-2.36</v>
      </c>
      <c r="G44" s="13">
        <v>-4.0000000000000002E-4</v>
      </c>
      <c r="H44" s="13">
        <v>0</v>
      </c>
      <c r="I44" s="13">
        <v>2.52</v>
      </c>
      <c r="J44" s="13">
        <v>-3.18</v>
      </c>
      <c r="K44" s="16">
        <f>HOUR(Tableau1[[#This Row],[Heure d''entrée]])</f>
        <v>9</v>
      </c>
      <c r="L44" s="1" t="str">
        <f t="shared" si="0"/>
        <v>VISIBLE</v>
      </c>
      <c r="M44" s="3"/>
      <c r="P44" s="1"/>
      <c r="Q44" s="2"/>
      <c r="S44" s="1"/>
      <c r="T44" s="1"/>
    </row>
    <row r="45" spans="1:22" x14ac:dyDescent="0.35">
      <c r="A45" s="11">
        <v>44130</v>
      </c>
      <c r="B45" s="17">
        <v>0.41759259259259257</v>
      </c>
      <c r="C45" s="17">
        <v>0.44768518518518513</v>
      </c>
      <c r="D45" s="14" t="s">
        <v>9</v>
      </c>
      <c r="E45" s="15">
        <v>258</v>
      </c>
      <c r="F45" s="13">
        <v>-0.06</v>
      </c>
      <c r="G45" s="13">
        <v>0</v>
      </c>
      <c r="H45" s="13">
        <v>0</v>
      </c>
      <c r="I45" s="13">
        <v>0</v>
      </c>
      <c r="J45" s="13">
        <v>-8.4600000000000009</v>
      </c>
      <c r="K45" s="16">
        <f>HOUR(Tableau1[[#This Row],[Heure d''entrée]])</f>
        <v>10</v>
      </c>
      <c r="L45" s="1" t="str">
        <f t="shared" si="0"/>
        <v>VISIBLE</v>
      </c>
      <c r="M45" s="3"/>
      <c r="P45" s="1"/>
      <c r="Q45" s="2"/>
      <c r="S45" s="1"/>
      <c r="T45" s="1"/>
    </row>
    <row r="46" spans="1:22" x14ac:dyDescent="0.35">
      <c r="A46" s="11">
        <v>44130</v>
      </c>
      <c r="B46" s="17">
        <v>0.46006944444444442</v>
      </c>
      <c r="C46" s="17">
        <v>0.49652777777777773</v>
      </c>
      <c r="D46" s="14" t="s">
        <v>9</v>
      </c>
      <c r="E46" s="15">
        <v>311</v>
      </c>
      <c r="F46" s="13">
        <v>-4.46</v>
      </c>
      <c r="G46" s="13">
        <v>-8.0000000000000004E-4</v>
      </c>
      <c r="H46" s="13">
        <v>0</v>
      </c>
      <c r="I46" s="13">
        <v>1.82</v>
      </c>
      <c r="J46" s="13">
        <v>-5.68</v>
      </c>
      <c r="K46" s="16">
        <f>HOUR(Tableau1[[#This Row],[Heure d''entrée]])</f>
        <v>11</v>
      </c>
      <c r="L46" s="1" t="str">
        <f t="shared" si="0"/>
        <v>VISIBLE</v>
      </c>
      <c r="M46" s="3"/>
      <c r="P46" s="1"/>
      <c r="Q46" s="2"/>
      <c r="S46" s="1"/>
      <c r="T46" s="1"/>
    </row>
    <row r="47" spans="1:22" x14ac:dyDescent="0.35">
      <c r="A47" s="11">
        <v>44130</v>
      </c>
      <c r="B47" s="17">
        <v>0.54548611111111112</v>
      </c>
      <c r="C47" s="17">
        <v>0.57337962962962963</v>
      </c>
      <c r="D47" s="14" t="s">
        <v>9</v>
      </c>
      <c r="E47" s="15">
        <v>241</v>
      </c>
      <c r="F47" s="13">
        <v>0.64</v>
      </c>
      <c r="G47" s="13">
        <v>1E-4</v>
      </c>
      <c r="H47" s="13">
        <v>0</v>
      </c>
      <c r="I47" s="13">
        <v>4.5199999999999996</v>
      </c>
      <c r="J47" s="13">
        <v>-3.68</v>
      </c>
      <c r="K47" s="16">
        <f>HOUR(Tableau1[[#This Row],[Heure d''entrée]])</f>
        <v>13</v>
      </c>
      <c r="L47" s="1" t="str">
        <f t="shared" si="0"/>
        <v>VISIBLE</v>
      </c>
      <c r="M47" s="3"/>
      <c r="P47" s="1"/>
      <c r="Q47" s="2"/>
      <c r="S47" s="1"/>
      <c r="T47" s="1"/>
    </row>
    <row r="48" spans="1:22" x14ac:dyDescent="0.35">
      <c r="A48" s="11">
        <v>44130</v>
      </c>
      <c r="B48" s="17">
        <v>0.60752314814814812</v>
      </c>
      <c r="C48" s="17">
        <v>0.61412037037037037</v>
      </c>
      <c r="D48" s="14" t="s">
        <v>9</v>
      </c>
      <c r="E48" s="15">
        <v>57</v>
      </c>
      <c r="F48" s="13">
        <v>16.64</v>
      </c>
      <c r="G48" s="13">
        <v>3.0000000000000001E-3</v>
      </c>
      <c r="H48" s="13">
        <v>0</v>
      </c>
      <c r="I48" s="13">
        <v>19.32</v>
      </c>
      <c r="J48" s="13">
        <v>-4.18</v>
      </c>
      <c r="K48" s="16">
        <f>HOUR(Tableau1[[#This Row],[Heure d''entrée]])</f>
        <v>14</v>
      </c>
      <c r="L48" s="1" t="str">
        <f t="shared" si="0"/>
        <v>VISIBLE</v>
      </c>
      <c r="M48" s="3"/>
      <c r="P48" s="1"/>
      <c r="Q48" s="2"/>
      <c r="S48" s="1"/>
      <c r="T48" s="1"/>
    </row>
    <row r="49" spans="1:20" x14ac:dyDescent="0.35">
      <c r="A49" s="11">
        <v>44130</v>
      </c>
      <c r="B49" s="17">
        <v>0.625462962962963</v>
      </c>
      <c r="C49" s="17">
        <v>0.6489583333333333</v>
      </c>
      <c r="D49" s="14" t="s">
        <v>9</v>
      </c>
      <c r="E49" s="15">
        <v>203</v>
      </c>
      <c r="F49" s="13">
        <v>21.1</v>
      </c>
      <c r="G49" s="13">
        <v>3.8E-3</v>
      </c>
      <c r="H49" s="13">
        <v>0</v>
      </c>
      <c r="I49" s="13">
        <v>27.22</v>
      </c>
      <c r="J49" s="13">
        <v>-9.7799999999999994</v>
      </c>
      <c r="K49" s="7">
        <f>HOUR(Tableau1[[#This Row],[Heure d''entrée]])</f>
        <v>15</v>
      </c>
      <c r="L49" s="1" t="str">
        <f t="shared" si="0"/>
        <v>VISIBLE</v>
      </c>
      <c r="M49" s="3"/>
      <c r="P49" s="1"/>
      <c r="Q49" s="2"/>
      <c r="S49" s="1"/>
      <c r="T49" s="1"/>
    </row>
    <row r="50" spans="1:20" x14ac:dyDescent="0.35">
      <c r="A50" s="11">
        <v>44130</v>
      </c>
      <c r="B50" s="17">
        <v>0.65833333333333333</v>
      </c>
      <c r="C50" s="17">
        <v>0.6674768518518519</v>
      </c>
      <c r="D50" s="14" t="s">
        <v>9</v>
      </c>
      <c r="E50" s="15">
        <v>79</v>
      </c>
      <c r="F50" s="13">
        <v>21.44</v>
      </c>
      <c r="G50" s="13">
        <v>3.8999999999999998E-3</v>
      </c>
      <c r="H50" s="13">
        <v>0</v>
      </c>
      <c r="I50" s="13">
        <v>21.92</v>
      </c>
      <c r="J50" s="13">
        <v>0</v>
      </c>
      <c r="K50" s="16">
        <f>HOUR(Tableau1[[#This Row],[Heure d''entrée]])</f>
        <v>15</v>
      </c>
      <c r="L50" s="1" t="str">
        <f t="shared" si="0"/>
        <v>VISIBLE</v>
      </c>
      <c r="M50" s="3"/>
      <c r="P50" s="1"/>
      <c r="Q50" s="2"/>
      <c r="S50" s="1"/>
      <c r="T50" s="1"/>
    </row>
    <row r="51" spans="1:20" x14ac:dyDescent="0.35">
      <c r="A51" s="11">
        <v>44130</v>
      </c>
      <c r="B51" s="17">
        <v>0.66759259259259263</v>
      </c>
      <c r="C51" s="17">
        <v>0.68148148148148147</v>
      </c>
      <c r="D51" s="14" t="s">
        <v>9</v>
      </c>
      <c r="E51" s="15">
        <v>120</v>
      </c>
      <c r="F51" s="13">
        <v>11.96</v>
      </c>
      <c r="G51" s="13">
        <v>2.2000000000000001E-3</v>
      </c>
      <c r="H51" s="13">
        <v>0</v>
      </c>
      <c r="I51" s="13">
        <v>18.32</v>
      </c>
      <c r="J51" s="13">
        <v>-4.38</v>
      </c>
      <c r="K51" s="16">
        <f>HOUR(Tableau1[[#This Row],[Heure d''entrée]])</f>
        <v>16</v>
      </c>
      <c r="L51" s="1" t="str">
        <f t="shared" ref="L51:L82" si="1">IF(SUBTOTAL(103,F51)=1,"VISIBLE","HIDDEN")</f>
        <v>VISIBLE</v>
      </c>
      <c r="M51" s="3"/>
      <c r="P51" s="1"/>
      <c r="Q51" s="2"/>
      <c r="S51" s="1"/>
      <c r="T51" s="1"/>
    </row>
    <row r="52" spans="1:20" x14ac:dyDescent="0.35">
      <c r="A52" s="11">
        <v>44130</v>
      </c>
      <c r="B52" s="17">
        <v>0.68321759259259263</v>
      </c>
      <c r="C52" s="17">
        <v>0.68854166666666661</v>
      </c>
      <c r="D52" s="14" t="s">
        <v>10</v>
      </c>
      <c r="E52" s="15">
        <v>46</v>
      </c>
      <c r="F52" s="13">
        <v>-0.06</v>
      </c>
      <c r="G52" s="13">
        <v>0</v>
      </c>
      <c r="H52" s="13">
        <v>0</v>
      </c>
      <c r="I52" s="13">
        <v>8.92</v>
      </c>
      <c r="J52" s="13">
        <v>0</v>
      </c>
      <c r="K52" s="16">
        <f>HOUR(Tableau1[[#This Row],[Heure d''entrée]])</f>
        <v>16</v>
      </c>
      <c r="L52" s="1" t="str">
        <f t="shared" si="1"/>
        <v>VISIBLE</v>
      </c>
      <c r="M52" s="3"/>
      <c r="P52" s="1"/>
      <c r="Q52" s="2"/>
      <c r="S52" s="1"/>
      <c r="T52" s="1"/>
    </row>
    <row r="53" spans="1:20" x14ac:dyDescent="0.35">
      <c r="A53" s="11">
        <v>44130</v>
      </c>
      <c r="B53" s="17">
        <v>0.68854166666666661</v>
      </c>
      <c r="C53" s="17">
        <v>0.69374999999999998</v>
      </c>
      <c r="D53" s="14" t="s">
        <v>9</v>
      </c>
      <c r="E53" s="15">
        <v>45</v>
      </c>
      <c r="F53" s="13">
        <v>-1.96</v>
      </c>
      <c r="G53" s="13">
        <v>-4.0000000000000002E-4</v>
      </c>
      <c r="H53" s="13">
        <v>0</v>
      </c>
      <c r="I53" s="13">
        <v>5.84</v>
      </c>
      <c r="J53" s="13">
        <v>-4.76</v>
      </c>
      <c r="K53" s="16">
        <f>HOUR(Tableau1[[#This Row],[Heure d''entrée]])</f>
        <v>16</v>
      </c>
      <c r="L53" s="1" t="str">
        <f t="shared" si="1"/>
        <v>VISIBLE</v>
      </c>
      <c r="M53" s="3"/>
      <c r="P53" s="1"/>
      <c r="Q53" s="2"/>
      <c r="S53" s="1"/>
      <c r="T53" s="1"/>
    </row>
    <row r="54" spans="1:20" x14ac:dyDescent="0.35">
      <c r="A54" s="11">
        <v>44130</v>
      </c>
      <c r="B54" s="17">
        <v>0.69374999999999998</v>
      </c>
      <c r="C54" s="17">
        <v>0.69710648148148147</v>
      </c>
      <c r="D54" s="14" t="s">
        <v>10</v>
      </c>
      <c r="E54" s="15">
        <v>29</v>
      </c>
      <c r="F54" s="13">
        <v>-8.9600000000000009</v>
      </c>
      <c r="G54" s="13">
        <v>-1.6000000000000001E-3</v>
      </c>
      <c r="H54" s="13">
        <v>0</v>
      </c>
      <c r="I54" s="13">
        <v>1.34</v>
      </c>
      <c r="J54" s="13">
        <v>-10.72</v>
      </c>
      <c r="K54" s="16">
        <f>HOUR(Tableau1[[#This Row],[Heure d''entrée]])</f>
        <v>16</v>
      </c>
      <c r="L54" s="1" t="str">
        <f t="shared" si="1"/>
        <v>VISIBLE</v>
      </c>
    </row>
    <row r="55" spans="1:20" x14ac:dyDescent="0.35">
      <c r="A55" s="11">
        <v>44130</v>
      </c>
      <c r="B55" s="17">
        <v>0.69710648148148147</v>
      </c>
      <c r="C55" s="17">
        <v>0.71157407407407414</v>
      </c>
      <c r="D55" s="14" t="s">
        <v>9</v>
      </c>
      <c r="E55" s="15">
        <v>125</v>
      </c>
      <c r="F55" s="13">
        <v>-4.9000000000000004</v>
      </c>
      <c r="G55" s="13">
        <v>-8.9999999999999998E-4</v>
      </c>
      <c r="H55" s="13">
        <v>0</v>
      </c>
      <c r="I55" s="13">
        <v>2.1</v>
      </c>
      <c r="J55" s="13">
        <v>-12.06</v>
      </c>
      <c r="K55" s="16">
        <f>HOUR(Tableau1[[#This Row],[Heure d''entrée]])</f>
        <v>16</v>
      </c>
      <c r="L55" s="1" t="str">
        <f t="shared" si="1"/>
        <v>VISIBLE</v>
      </c>
    </row>
    <row r="56" spans="1:20" x14ac:dyDescent="0.35">
      <c r="A56" s="11">
        <v>44130</v>
      </c>
      <c r="B56" s="17">
        <v>0.71157407407407414</v>
      </c>
      <c r="C56" s="17">
        <v>0.72696759259259258</v>
      </c>
      <c r="D56" s="14" t="s">
        <v>10</v>
      </c>
      <c r="E56" s="15">
        <v>133</v>
      </c>
      <c r="F56" s="13">
        <v>-7.76</v>
      </c>
      <c r="G56" s="13">
        <v>-1.4E-3</v>
      </c>
      <c r="H56" s="13">
        <v>0</v>
      </c>
      <c r="I56" s="13">
        <v>0</v>
      </c>
      <c r="J56" s="13">
        <v>-10.76</v>
      </c>
      <c r="K56" s="16">
        <f>HOUR(Tableau1[[#This Row],[Heure d''entrée]])</f>
        <v>17</v>
      </c>
      <c r="L56" s="1" t="str">
        <f t="shared" si="1"/>
        <v>VISIBLE</v>
      </c>
    </row>
    <row r="57" spans="1:20" x14ac:dyDescent="0.35">
      <c r="A57" s="11">
        <v>44130</v>
      </c>
      <c r="B57" s="17">
        <v>0.72696759259259258</v>
      </c>
      <c r="C57" s="17">
        <v>0.73888888888888893</v>
      </c>
      <c r="D57" s="14" t="s">
        <v>9</v>
      </c>
      <c r="E57" s="15">
        <v>103</v>
      </c>
      <c r="F57" s="13">
        <v>16.38</v>
      </c>
      <c r="G57" s="13">
        <v>3.0000000000000001E-3</v>
      </c>
      <c r="H57" s="13">
        <v>0</v>
      </c>
      <c r="I57" s="13">
        <v>17.239999999999998</v>
      </c>
      <c r="J57" s="13">
        <v>-4.46</v>
      </c>
      <c r="K57" s="16">
        <f>HOUR(Tableau1[[#This Row],[Heure d''entrée]])</f>
        <v>17</v>
      </c>
      <c r="L57" s="1" t="str">
        <f t="shared" si="1"/>
        <v>VISIBLE</v>
      </c>
    </row>
    <row r="58" spans="1:20" x14ac:dyDescent="0.35">
      <c r="A58" s="11">
        <v>44130</v>
      </c>
      <c r="B58" s="17">
        <v>0.76157407407407407</v>
      </c>
      <c r="C58" s="17">
        <v>0.76851851851851849</v>
      </c>
      <c r="D58" s="14" t="s">
        <v>9</v>
      </c>
      <c r="E58" s="15">
        <v>60</v>
      </c>
      <c r="F58" s="13">
        <v>14.64</v>
      </c>
      <c r="G58" s="13">
        <v>2.7000000000000001E-3</v>
      </c>
      <c r="H58" s="13">
        <v>0</v>
      </c>
      <c r="I58" s="13">
        <v>15.12</v>
      </c>
      <c r="J58" s="13">
        <v>0</v>
      </c>
      <c r="K58" s="16">
        <f>HOUR(Tableau1[[#This Row],[Heure d''entrée]])</f>
        <v>18</v>
      </c>
      <c r="L58" s="1" t="str">
        <f t="shared" si="1"/>
        <v>VISIBLE</v>
      </c>
    </row>
    <row r="59" spans="1:20" x14ac:dyDescent="0.35">
      <c r="A59" s="11">
        <v>44130</v>
      </c>
      <c r="B59" s="17">
        <v>0.76863425925925932</v>
      </c>
      <c r="C59" s="17">
        <v>0.78541666666666676</v>
      </c>
      <c r="D59" s="14" t="s">
        <v>9</v>
      </c>
      <c r="E59" s="15">
        <v>145</v>
      </c>
      <c r="F59" s="13">
        <v>-12.96</v>
      </c>
      <c r="G59" s="13">
        <v>-2.3999999999999998E-3</v>
      </c>
      <c r="H59" s="13">
        <v>0</v>
      </c>
      <c r="I59" s="13">
        <v>8.92</v>
      </c>
      <c r="J59" s="13">
        <v>-13.24</v>
      </c>
      <c r="K59" s="16">
        <f>HOUR(Tableau1[[#This Row],[Heure d''entrée]])</f>
        <v>18</v>
      </c>
      <c r="L59" s="1" t="str">
        <f t="shared" si="1"/>
        <v>VISIBLE</v>
      </c>
    </row>
    <row r="60" spans="1:20" x14ac:dyDescent="0.35">
      <c r="A60" s="11">
        <v>44130</v>
      </c>
      <c r="B60" s="17">
        <v>0.78541666666666676</v>
      </c>
      <c r="C60" s="17">
        <v>0.79513888888888884</v>
      </c>
      <c r="D60" s="14" t="s">
        <v>10</v>
      </c>
      <c r="E60" s="6">
        <v>84</v>
      </c>
      <c r="F60" s="13">
        <v>8.24</v>
      </c>
      <c r="G60" s="13">
        <v>1.5E-3</v>
      </c>
      <c r="H60" s="13">
        <v>0</v>
      </c>
      <c r="I60" s="13">
        <v>7.94</v>
      </c>
      <c r="J60" s="13">
        <v>-1.1599999999999999</v>
      </c>
      <c r="K60" s="16">
        <f>HOUR(Tableau1[[#This Row],[Heure d''entrée]])</f>
        <v>18</v>
      </c>
      <c r="L60" s="1" t="str">
        <f t="shared" si="1"/>
        <v>VISIBLE</v>
      </c>
    </row>
    <row r="61" spans="1:20" x14ac:dyDescent="0.35">
      <c r="A61" s="11">
        <v>44130</v>
      </c>
      <c r="B61" s="17">
        <v>0.79525462962962967</v>
      </c>
      <c r="C61" s="17">
        <v>0.80995370370370379</v>
      </c>
      <c r="D61" s="14" t="s">
        <v>10</v>
      </c>
      <c r="E61" s="6">
        <v>127</v>
      </c>
      <c r="F61" s="13">
        <v>12.74</v>
      </c>
      <c r="G61" s="13">
        <v>2.3E-3</v>
      </c>
      <c r="H61" s="13">
        <v>0</v>
      </c>
      <c r="I61" s="13">
        <v>13.22</v>
      </c>
      <c r="J61" s="13">
        <v>-0.28000000000000003</v>
      </c>
      <c r="K61" s="16">
        <f>HOUR(Tableau1[[#This Row],[Heure d''entrée]])</f>
        <v>19</v>
      </c>
      <c r="L61" s="1" t="str">
        <f t="shared" si="1"/>
        <v>VISIBLE</v>
      </c>
    </row>
    <row r="62" spans="1:20" x14ac:dyDescent="0.35">
      <c r="A62" s="11">
        <v>44130</v>
      </c>
      <c r="B62" s="17">
        <v>0.8100694444444444</v>
      </c>
      <c r="C62" s="17">
        <v>0.83564814814814825</v>
      </c>
      <c r="D62" s="14" t="s">
        <v>10</v>
      </c>
      <c r="E62" s="6">
        <v>221</v>
      </c>
      <c r="F62" s="13">
        <v>-1.64</v>
      </c>
      <c r="G62" s="13">
        <v>-2.9999999999999997E-4</v>
      </c>
      <c r="H62" s="13">
        <v>0</v>
      </c>
      <c r="I62" s="13">
        <v>4.5199999999999996</v>
      </c>
      <c r="J62" s="13">
        <v>-12.38</v>
      </c>
      <c r="K62" s="16">
        <f>HOUR(Tableau1[[#This Row],[Heure d''entrée]])</f>
        <v>19</v>
      </c>
      <c r="L62" s="1" t="str">
        <f t="shared" si="1"/>
        <v>VISIBLE</v>
      </c>
    </row>
    <row r="63" spans="1:20" x14ac:dyDescent="0.35">
      <c r="A63" s="11">
        <v>44130</v>
      </c>
      <c r="B63" s="17">
        <v>0.85625000000000007</v>
      </c>
      <c r="C63" s="17">
        <v>0.85879629629629628</v>
      </c>
      <c r="D63" s="14" t="s">
        <v>10</v>
      </c>
      <c r="E63" s="6">
        <v>22</v>
      </c>
      <c r="F63" s="13">
        <v>-10.16</v>
      </c>
      <c r="G63" s="13">
        <v>-1.8E-3</v>
      </c>
      <c r="H63" s="13">
        <v>0</v>
      </c>
      <c r="I63" s="13">
        <v>0</v>
      </c>
      <c r="J63" s="13">
        <v>-10.08</v>
      </c>
      <c r="K63" s="16">
        <f>HOUR(Tableau1[[#This Row],[Heure d''entrée]])</f>
        <v>20</v>
      </c>
      <c r="L63" s="1" t="str">
        <f t="shared" si="1"/>
        <v>VISIBLE</v>
      </c>
    </row>
    <row r="64" spans="1:20" x14ac:dyDescent="0.35">
      <c r="A64" s="11">
        <v>44130</v>
      </c>
      <c r="B64" s="17">
        <v>0.85879629629629628</v>
      </c>
      <c r="C64" s="17">
        <v>0.86979166666666663</v>
      </c>
      <c r="D64" s="14" t="s">
        <v>9</v>
      </c>
      <c r="E64" s="6">
        <v>95</v>
      </c>
      <c r="F64" s="13">
        <v>3.22</v>
      </c>
      <c r="G64" s="13">
        <v>5.9999999999999995E-4</v>
      </c>
      <c r="H64" s="13">
        <v>0</v>
      </c>
      <c r="I64" s="13">
        <v>13.14</v>
      </c>
      <c r="J64" s="13">
        <v>-6.56</v>
      </c>
      <c r="K64" s="16">
        <f>HOUR(Tableau1[[#This Row],[Heure d''entrée]])</f>
        <v>20</v>
      </c>
      <c r="L64" s="1" t="str">
        <f t="shared" si="1"/>
        <v>VISIBLE</v>
      </c>
    </row>
    <row r="65" spans="1:12" x14ac:dyDescent="0.35">
      <c r="A65" s="11">
        <v>44131</v>
      </c>
      <c r="B65" s="17">
        <v>0.29930555555555555</v>
      </c>
      <c r="C65" s="17">
        <v>0.32604166666666667</v>
      </c>
      <c r="D65" s="14" t="s">
        <v>10</v>
      </c>
      <c r="E65" s="15">
        <v>221</v>
      </c>
      <c r="F65" s="13">
        <v>-7.06</v>
      </c>
      <c r="G65" s="13">
        <v>-1.2999999999999999E-3</v>
      </c>
      <c r="H65" s="13">
        <v>0</v>
      </c>
      <c r="I65" s="13">
        <v>3.32</v>
      </c>
      <c r="J65" s="13">
        <v>-7.48</v>
      </c>
      <c r="K65" s="16">
        <f>HOUR(Tableau1[[#This Row],[Heure d''entrée]])</f>
        <v>7</v>
      </c>
      <c r="L65" s="1" t="str">
        <f t="shared" si="1"/>
        <v>VISIBLE</v>
      </c>
    </row>
    <row r="66" spans="1:12" x14ac:dyDescent="0.35">
      <c r="A66" s="11">
        <v>44131</v>
      </c>
      <c r="B66" s="17">
        <v>0.38194444444444442</v>
      </c>
      <c r="C66" s="17">
        <v>0.40381944444444445</v>
      </c>
      <c r="D66" s="14" t="s">
        <v>9</v>
      </c>
      <c r="E66" s="15">
        <v>189</v>
      </c>
      <c r="F66" s="13">
        <v>1.24</v>
      </c>
      <c r="G66" s="13">
        <v>2.0000000000000001E-4</v>
      </c>
      <c r="H66" s="13">
        <v>0</v>
      </c>
      <c r="I66" s="13">
        <v>8.7200000000000006</v>
      </c>
      <c r="J66" s="13">
        <v>0</v>
      </c>
      <c r="K66" s="16">
        <f>HOUR(Tableau1[[#This Row],[Heure d''entrée]])</f>
        <v>9</v>
      </c>
      <c r="L66" s="1" t="str">
        <f t="shared" si="1"/>
        <v>VISIBLE</v>
      </c>
    </row>
    <row r="67" spans="1:12" x14ac:dyDescent="0.35">
      <c r="A67" s="11">
        <v>44131</v>
      </c>
      <c r="B67" s="17">
        <v>0.40381944444444445</v>
      </c>
      <c r="C67" s="17">
        <v>0.42939814814814814</v>
      </c>
      <c r="D67" s="14" t="s">
        <v>10</v>
      </c>
      <c r="E67" s="15">
        <v>221</v>
      </c>
      <c r="F67" s="13">
        <v>-10.76</v>
      </c>
      <c r="G67" s="13">
        <v>-1.9E-3</v>
      </c>
      <c r="H67" s="13">
        <v>0</v>
      </c>
      <c r="I67" s="13">
        <v>5.14</v>
      </c>
      <c r="J67" s="13">
        <v>-11.46</v>
      </c>
      <c r="K67" s="16">
        <f>HOUR(Tableau1[[#This Row],[Heure d''entrée]])</f>
        <v>9</v>
      </c>
      <c r="L67" s="1" t="str">
        <f t="shared" si="1"/>
        <v>VISIBLE</v>
      </c>
    </row>
    <row r="68" spans="1:12" x14ac:dyDescent="0.35">
      <c r="A68" s="11">
        <v>44131</v>
      </c>
      <c r="B68" s="17">
        <v>0.48807870370370371</v>
      </c>
      <c r="C68" s="17">
        <v>0.49201388888888892</v>
      </c>
      <c r="D68" s="14" t="s">
        <v>10</v>
      </c>
      <c r="E68" s="15">
        <v>34</v>
      </c>
      <c r="F68" s="13">
        <v>-2.66</v>
      </c>
      <c r="G68" s="13">
        <v>-5.0000000000000001E-4</v>
      </c>
      <c r="H68" s="13">
        <v>0</v>
      </c>
      <c r="I68" s="13">
        <v>5.22</v>
      </c>
      <c r="J68" s="13">
        <v>-3.64</v>
      </c>
      <c r="K68" s="16">
        <f>HOUR(Tableau1[[#This Row],[Heure d''entrée]])</f>
        <v>11</v>
      </c>
      <c r="L68" s="1" t="str">
        <f t="shared" si="1"/>
        <v>VISIBLE</v>
      </c>
    </row>
    <row r="69" spans="1:12" x14ac:dyDescent="0.35">
      <c r="A69" s="11">
        <v>44131</v>
      </c>
      <c r="B69" s="17">
        <v>0.49201388888888892</v>
      </c>
      <c r="C69" s="17">
        <v>0.52199074074074081</v>
      </c>
      <c r="D69" s="14" t="s">
        <v>9</v>
      </c>
      <c r="E69" s="15">
        <v>259</v>
      </c>
      <c r="F69" s="13">
        <v>-8.86</v>
      </c>
      <c r="G69" s="13">
        <v>-1.6000000000000001E-3</v>
      </c>
      <c r="H69" s="13">
        <v>0</v>
      </c>
      <c r="I69" s="13">
        <v>0.04</v>
      </c>
      <c r="J69" s="13">
        <v>-9.56</v>
      </c>
      <c r="K69" s="16">
        <f>HOUR(Tableau1[[#This Row],[Heure d''entrée]])</f>
        <v>11</v>
      </c>
      <c r="L69" s="1" t="str">
        <f t="shared" si="1"/>
        <v>VISIBLE</v>
      </c>
    </row>
    <row r="70" spans="1:12" x14ac:dyDescent="0.35">
      <c r="A70" s="11">
        <v>44131</v>
      </c>
      <c r="B70" s="17">
        <v>0.52199074074074081</v>
      </c>
      <c r="C70" s="17">
        <v>0.54768518518518516</v>
      </c>
      <c r="D70" s="14" t="s">
        <v>10</v>
      </c>
      <c r="E70" s="15">
        <v>221</v>
      </c>
      <c r="F70" s="13">
        <v>-5.36</v>
      </c>
      <c r="G70" s="13">
        <v>-1E-3</v>
      </c>
      <c r="H70" s="13">
        <v>0</v>
      </c>
      <c r="I70" s="13">
        <v>0.44</v>
      </c>
      <c r="J70" s="13">
        <v>-6.36</v>
      </c>
      <c r="K70" s="16">
        <f>HOUR(Tableau1[[#This Row],[Heure d''entrée]])</f>
        <v>12</v>
      </c>
      <c r="L70" s="1" t="str">
        <f t="shared" si="1"/>
        <v>VISIBLE</v>
      </c>
    </row>
    <row r="71" spans="1:12" x14ac:dyDescent="0.35">
      <c r="A71" s="11">
        <v>44131</v>
      </c>
      <c r="B71" s="17">
        <v>0.57916666666666672</v>
      </c>
      <c r="C71" s="17">
        <v>0.60706018518518523</v>
      </c>
      <c r="D71" s="14" t="s">
        <v>9</v>
      </c>
      <c r="E71" s="15">
        <v>241</v>
      </c>
      <c r="F71" s="13">
        <v>14.34</v>
      </c>
      <c r="G71" s="13">
        <v>2.5999999999999999E-3</v>
      </c>
      <c r="H71" s="13">
        <v>0</v>
      </c>
      <c r="I71" s="13">
        <v>16.12</v>
      </c>
      <c r="J71" s="13">
        <v>-2.68</v>
      </c>
      <c r="K71" s="16">
        <f>HOUR(Tableau1[[#This Row],[Heure d''entrée]])</f>
        <v>13</v>
      </c>
      <c r="L71" s="1" t="str">
        <f t="shared" si="1"/>
        <v>VISIBLE</v>
      </c>
    </row>
    <row r="72" spans="1:12" x14ac:dyDescent="0.35">
      <c r="A72" s="11">
        <v>44131</v>
      </c>
      <c r="B72" s="17">
        <v>0.62858796296296293</v>
      </c>
      <c r="C72" s="17">
        <v>0.64374999999999993</v>
      </c>
      <c r="D72" s="14" t="s">
        <v>9</v>
      </c>
      <c r="E72" s="15">
        <v>131</v>
      </c>
      <c r="F72" s="13">
        <v>16.34</v>
      </c>
      <c r="G72" s="13">
        <v>3.0000000000000001E-3</v>
      </c>
      <c r="H72" s="13">
        <v>0</v>
      </c>
      <c r="I72" s="13">
        <v>18.72</v>
      </c>
      <c r="J72" s="13">
        <v>-13.78</v>
      </c>
      <c r="K72" s="7">
        <f>HOUR(Tableau1[[#This Row],[Heure d''entrée]])</f>
        <v>15</v>
      </c>
      <c r="L72" s="1" t="str">
        <f t="shared" si="1"/>
        <v>VISIBLE</v>
      </c>
    </row>
    <row r="73" spans="1:12" x14ac:dyDescent="0.35">
      <c r="A73" s="11">
        <v>44131</v>
      </c>
      <c r="B73" s="17">
        <v>0.6582175925925926</v>
      </c>
      <c r="C73" s="17">
        <v>0.66273148148148142</v>
      </c>
      <c r="D73" s="14" t="s">
        <v>10</v>
      </c>
      <c r="E73" s="15">
        <v>39</v>
      </c>
      <c r="F73" s="13">
        <v>-5.0599999999999996</v>
      </c>
      <c r="G73" s="13">
        <v>-8.9999999999999998E-4</v>
      </c>
      <c r="H73" s="13">
        <v>0</v>
      </c>
      <c r="I73" s="13">
        <v>7.82</v>
      </c>
      <c r="J73" s="13">
        <v>-6.64</v>
      </c>
      <c r="K73" s="16">
        <f>HOUR(Tableau1[[#This Row],[Heure d''entrée]])</f>
        <v>15</v>
      </c>
      <c r="L73" s="1" t="str">
        <f t="shared" si="1"/>
        <v>VISIBLE</v>
      </c>
    </row>
    <row r="74" spans="1:12" x14ac:dyDescent="0.35">
      <c r="A74" s="11">
        <v>44131</v>
      </c>
      <c r="B74" s="17">
        <v>0.66273148148148142</v>
      </c>
      <c r="C74" s="17">
        <v>0.69062499999999993</v>
      </c>
      <c r="D74" s="14" t="s">
        <v>9</v>
      </c>
      <c r="E74" s="15">
        <v>241</v>
      </c>
      <c r="F74" s="13">
        <v>13.02</v>
      </c>
      <c r="G74" s="13">
        <v>2.3999999999999998E-3</v>
      </c>
      <c r="H74" s="13">
        <v>0</v>
      </c>
      <c r="I74" s="13">
        <v>15.52</v>
      </c>
      <c r="J74" s="13">
        <v>-8.7200000000000006</v>
      </c>
      <c r="K74" s="16">
        <f>HOUR(Tableau1[[#This Row],[Heure d''entrée]])</f>
        <v>15</v>
      </c>
      <c r="L74" s="1" t="str">
        <f t="shared" si="1"/>
        <v>VISIBLE</v>
      </c>
    </row>
    <row r="75" spans="1:12" x14ac:dyDescent="0.35">
      <c r="A75" s="11">
        <v>44131</v>
      </c>
      <c r="B75" s="17">
        <v>0.6918981481481481</v>
      </c>
      <c r="C75" s="17">
        <v>0.70763888888888893</v>
      </c>
      <c r="D75" s="14" t="s">
        <v>10</v>
      </c>
      <c r="E75" s="15">
        <v>136</v>
      </c>
      <c r="F75" s="13">
        <v>15.86</v>
      </c>
      <c r="G75" s="13">
        <v>2.8999999999999998E-3</v>
      </c>
      <c r="H75" s="13">
        <v>0</v>
      </c>
      <c r="I75" s="13">
        <v>17.920000000000002</v>
      </c>
      <c r="J75" s="13">
        <v>-0.18</v>
      </c>
      <c r="K75" s="16">
        <f>HOUR(Tableau1[[#This Row],[Heure d''entrée]])</f>
        <v>16</v>
      </c>
      <c r="L75" s="1" t="str">
        <f t="shared" si="1"/>
        <v>VISIBLE</v>
      </c>
    </row>
    <row r="76" spans="1:12" x14ac:dyDescent="0.35">
      <c r="A76" s="11">
        <v>44131</v>
      </c>
      <c r="B76" s="17">
        <v>0.72731481481481486</v>
      </c>
      <c r="C76" s="17">
        <v>0.74594907407407407</v>
      </c>
      <c r="D76" s="14" t="s">
        <v>9</v>
      </c>
      <c r="E76" s="15">
        <v>161</v>
      </c>
      <c r="F76" s="13">
        <v>14.92</v>
      </c>
      <c r="G76" s="13">
        <v>2.7000000000000001E-3</v>
      </c>
      <c r="H76" s="13">
        <v>0</v>
      </c>
      <c r="I76" s="13">
        <v>17.420000000000002</v>
      </c>
      <c r="J76" s="13">
        <v>-0.08</v>
      </c>
      <c r="K76" s="16">
        <f>HOUR(Tableau1[[#This Row],[Heure d''entrée]])</f>
        <v>17</v>
      </c>
      <c r="L76" s="1" t="str">
        <f t="shared" si="1"/>
        <v>VISIBLE</v>
      </c>
    </row>
    <row r="77" spans="1:12" x14ac:dyDescent="0.35">
      <c r="A77" s="11">
        <v>44131</v>
      </c>
      <c r="B77" s="17">
        <v>0.74907407407407411</v>
      </c>
      <c r="C77" s="17">
        <v>0.77210648148148142</v>
      </c>
      <c r="D77" s="14" t="s">
        <v>9</v>
      </c>
      <c r="E77" s="15">
        <v>199</v>
      </c>
      <c r="F77" s="13">
        <v>-22.02</v>
      </c>
      <c r="G77" s="13">
        <v>-4.0000000000000001E-3</v>
      </c>
      <c r="H77" s="13">
        <v>0</v>
      </c>
      <c r="I77" s="13">
        <v>0</v>
      </c>
      <c r="J77" s="13">
        <v>-22.02</v>
      </c>
      <c r="K77" s="16">
        <f>HOUR(Tableau1[[#This Row],[Heure d''entrée]])</f>
        <v>17</v>
      </c>
      <c r="L77" s="1" t="str">
        <f t="shared" si="1"/>
        <v>VISIBLE</v>
      </c>
    </row>
    <row r="78" spans="1:12" x14ac:dyDescent="0.35">
      <c r="A78" s="11">
        <v>44131</v>
      </c>
      <c r="B78" s="17">
        <v>0.78668981481481481</v>
      </c>
      <c r="C78" s="17">
        <v>0.81458333333333333</v>
      </c>
      <c r="D78" s="14" t="s">
        <v>9</v>
      </c>
      <c r="E78" s="15">
        <v>241</v>
      </c>
      <c r="F78" s="13">
        <v>13.54</v>
      </c>
      <c r="G78" s="13">
        <v>2.5000000000000001E-3</v>
      </c>
      <c r="H78" s="13">
        <v>0</v>
      </c>
      <c r="I78" s="13">
        <v>15.22</v>
      </c>
      <c r="J78" s="13">
        <v>-2.58</v>
      </c>
      <c r="K78" s="16">
        <f>HOUR(Tableau1[[#This Row],[Heure d''entrée]])</f>
        <v>18</v>
      </c>
      <c r="L78" s="1" t="str">
        <f t="shared" si="1"/>
        <v>VISIBLE</v>
      </c>
    </row>
    <row r="79" spans="1:12" x14ac:dyDescent="0.35">
      <c r="A79" s="11">
        <v>44131</v>
      </c>
      <c r="B79" s="17">
        <v>0.82152777777777775</v>
      </c>
      <c r="C79" s="17">
        <v>0.84768518518518521</v>
      </c>
      <c r="D79" s="14" t="s">
        <v>9</v>
      </c>
      <c r="E79" s="15">
        <v>226</v>
      </c>
      <c r="F79" s="13">
        <v>2.92</v>
      </c>
      <c r="G79" s="13">
        <v>5.0000000000000001E-4</v>
      </c>
      <c r="H79" s="13">
        <v>0</v>
      </c>
      <c r="I79" s="13">
        <v>13.42</v>
      </c>
      <c r="J79" s="13">
        <v>-2.1800000000000002</v>
      </c>
      <c r="K79" s="16">
        <f>HOUR(Tableau1[[#This Row],[Heure d''entrée]])</f>
        <v>19</v>
      </c>
      <c r="L79" s="1" t="str">
        <f t="shared" si="1"/>
        <v>VISIBLE</v>
      </c>
    </row>
    <row r="80" spans="1:12" x14ac:dyDescent="0.35">
      <c r="A80" s="11">
        <v>44131</v>
      </c>
      <c r="B80" s="17">
        <v>0.88124999999999998</v>
      </c>
      <c r="C80" s="17">
        <v>0.91076388888888893</v>
      </c>
      <c r="D80" s="14" t="s">
        <v>9</v>
      </c>
      <c r="E80" s="15">
        <v>239</v>
      </c>
      <c r="F80" s="13">
        <v>20.76</v>
      </c>
      <c r="G80" s="13">
        <v>3.8E-3</v>
      </c>
      <c r="H80" s="13">
        <v>0</v>
      </c>
      <c r="I80" s="13">
        <v>21.42</v>
      </c>
      <c r="J80" s="13">
        <v>-0.98</v>
      </c>
      <c r="K80" s="16">
        <f>HOUR(Tableau1[[#This Row],[Heure d''entrée]])</f>
        <v>21</v>
      </c>
      <c r="L80" s="1" t="str">
        <f t="shared" si="1"/>
        <v>VISIBLE</v>
      </c>
    </row>
    <row r="81" spans="1:12" x14ac:dyDescent="0.35">
      <c r="A81" s="11">
        <v>44132</v>
      </c>
      <c r="B81" s="17">
        <v>0.34803240740740743</v>
      </c>
      <c r="C81" s="17">
        <v>0.3520833333333333</v>
      </c>
      <c r="D81" s="14" t="s">
        <v>9</v>
      </c>
      <c r="E81" s="15">
        <v>35</v>
      </c>
      <c r="F81" s="13">
        <v>4.24</v>
      </c>
      <c r="G81" s="13">
        <v>8.0000000000000004E-4</v>
      </c>
      <c r="H81" s="13">
        <v>0</v>
      </c>
      <c r="I81" s="13">
        <v>13.32</v>
      </c>
      <c r="J81" s="13">
        <v>0</v>
      </c>
      <c r="K81" s="16">
        <f>HOUR(Tableau1[[#This Row],[Heure d''entrée]])</f>
        <v>8</v>
      </c>
      <c r="L81" s="1" t="str">
        <f t="shared" si="1"/>
        <v>VISIBLE</v>
      </c>
    </row>
    <row r="82" spans="1:12" x14ac:dyDescent="0.35">
      <c r="A82" s="11">
        <v>44132</v>
      </c>
      <c r="B82" s="17">
        <v>0.3520833333333333</v>
      </c>
      <c r="C82" s="17">
        <v>0.3756944444444445</v>
      </c>
      <c r="D82" s="14" t="s">
        <v>10</v>
      </c>
      <c r="E82" s="15">
        <v>204</v>
      </c>
      <c r="F82" s="13">
        <v>12.24</v>
      </c>
      <c r="G82" s="13">
        <v>2.3E-3</v>
      </c>
      <c r="H82" s="13">
        <v>0</v>
      </c>
      <c r="I82" s="13">
        <v>12.24</v>
      </c>
      <c r="J82" s="13">
        <v>-7.26</v>
      </c>
      <c r="K82" s="16">
        <f>HOUR(Tableau1[[#This Row],[Heure d''entrée]])</f>
        <v>8</v>
      </c>
      <c r="L82" s="1" t="str">
        <f t="shared" si="1"/>
        <v>VISIBLE</v>
      </c>
    </row>
    <row r="83" spans="1:12" x14ac:dyDescent="0.35">
      <c r="A83" s="11">
        <v>44132</v>
      </c>
      <c r="B83" s="17">
        <v>0.37581018518518516</v>
      </c>
      <c r="C83" s="17">
        <v>0.38379629629629625</v>
      </c>
      <c r="D83" s="14" t="s">
        <v>10</v>
      </c>
      <c r="E83" s="15">
        <v>69</v>
      </c>
      <c r="F83" s="13">
        <v>-21.96</v>
      </c>
      <c r="G83" s="13">
        <v>-4.0000000000000001E-3</v>
      </c>
      <c r="H83" s="13">
        <v>0</v>
      </c>
      <c r="I83" s="13">
        <v>1.82</v>
      </c>
      <c r="J83" s="13">
        <v>-21.96</v>
      </c>
      <c r="K83" s="16">
        <f>HOUR(Tableau1[[#This Row],[Heure d''entrée]])</f>
        <v>9</v>
      </c>
      <c r="L83" s="1" t="str">
        <f t="shared" ref="L83:L114" si="2">IF(SUBTOTAL(103,F83)=1,"VISIBLE","HIDDEN")</f>
        <v>VISIBLE</v>
      </c>
    </row>
    <row r="84" spans="1:12" x14ac:dyDescent="0.35">
      <c r="A84" s="11">
        <v>44132</v>
      </c>
      <c r="B84" s="17">
        <v>0.40023148148148152</v>
      </c>
      <c r="C84" s="17">
        <v>0.43622685185185189</v>
      </c>
      <c r="D84" s="14" t="s">
        <v>9</v>
      </c>
      <c r="E84" s="15">
        <v>311</v>
      </c>
      <c r="F84" s="13">
        <v>-10.96</v>
      </c>
      <c r="G84" s="13">
        <v>-2E-3</v>
      </c>
      <c r="H84" s="13">
        <v>0</v>
      </c>
      <c r="I84" s="13">
        <v>4.82</v>
      </c>
      <c r="J84" s="13">
        <v>-16.48</v>
      </c>
      <c r="K84" s="16">
        <f>HOUR(Tableau1[[#This Row],[Heure d''entrée]])</f>
        <v>9</v>
      </c>
      <c r="L84" s="1" t="str">
        <f t="shared" si="2"/>
        <v>VISIBLE</v>
      </c>
    </row>
    <row r="85" spans="1:12" x14ac:dyDescent="0.35">
      <c r="A85" s="11">
        <v>44132</v>
      </c>
      <c r="B85" s="17">
        <v>0.45219907407407406</v>
      </c>
      <c r="C85" s="17">
        <v>0.46331018518518513</v>
      </c>
      <c r="D85" s="14" t="s">
        <v>9</v>
      </c>
      <c r="E85" s="15">
        <v>96</v>
      </c>
      <c r="F85" s="13">
        <v>-12.36</v>
      </c>
      <c r="G85" s="13">
        <v>-2.3E-3</v>
      </c>
      <c r="H85" s="13">
        <v>0</v>
      </c>
      <c r="I85" s="13">
        <v>0</v>
      </c>
      <c r="J85" s="13">
        <v>-13.64</v>
      </c>
      <c r="K85" s="16">
        <f>HOUR(Tableau1[[#This Row],[Heure d''entrée]])</f>
        <v>10</v>
      </c>
      <c r="L85" s="1" t="str">
        <f t="shared" si="2"/>
        <v>VISIBLE</v>
      </c>
    </row>
    <row r="86" spans="1:12" x14ac:dyDescent="0.35">
      <c r="A86" s="11">
        <v>44132</v>
      </c>
      <c r="B86" s="17">
        <v>0.46331018518518513</v>
      </c>
      <c r="C86" s="17">
        <v>0.47592592592592592</v>
      </c>
      <c r="D86" s="14" t="s">
        <v>10</v>
      </c>
      <c r="E86" s="15">
        <v>109</v>
      </c>
      <c r="F86" s="13">
        <v>-4.3600000000000003</v>
      </c>
      <c r="G86" s="13">
        <v>-8.0000000000000004E-4</v>
      </c>
      <c r="H86" s="13">
        <v>0</v>
      </c>
      <c r="I86" s="13">
        <v>1.04</v>
      </c>
      <c r="J86" s="13">
        <v>-5.36</v>
      </c>
      <c r="K86" s="16">
        <f>HOUR(Tableau1[[#This Row],[Heure d''entrée]])</f>
        <v>11</v>
      </c>
      <c r="L86" s="1" t="str">
        <f t="shared" si="2"/>
        <v>VISIBLE</v>
      </c>
    </row>
    <row r="87" spans="1:12" x14ac:dyDescent="0.35">
      <c r="A87" s="11">
        <v>44132</v>
      </c>
      <c r="B87" s="17">
        <v>0.47592592592592592</v>
      </c>
      <c r="C87" s="17">
        <v>0.50104166666666672</v>
      </c>
      <c r="D87" s="14" t="s">
        <v>9</v>
      </c>
      <c r="E87" s="15">
        <v>217</v>
      </c>
      <c r="F87" s="13">
        <v>7.94</v>
      </c>
      <c r="G87" s="13">
        <v>1.5E-3</v>
      </c>
      <c r="H87" s="13">
        <v>0</v>
      </c>
      <c r="I87" s="13">
        <v>7.94</v>
      </c>
      <c r="J87" s="13">
        <v>-2.46</v>
      </c>
      <c r="K87" s="16">
        <f>HOUR(Tableau1[[#This Row],[Heure d''entrée]])</f>
        <v>11</v>
      </c>
      <c r="L87" s="1" t="str">
        <f t="shared" si="2"/>
        <v>VISIBLE</v>
      </c>
    </row>
    <row r="88" spans="1:12" x14ac:dyDescent="0.35">
      <c r="A88" s="11">
        <v>44132</v>
      </c>
      <c r="B88" s="17">
        <v>0.50115740740740744</v>
      </c>
      <c r="C88" s="17">
        <v>0.50995370370370374</v>
      </c>
      <c r="D88" s="14" t="s">
        <v>9</v>
      </c>
      <c r="E88" s="15">
        <v>76</v>
      </c>
      <c r="F88" s="13">
        <v>5.04</v>
      </c>
      <c r="G88" s="13">
        <v>8.9999999999999998E-4</v>
      </c>
      <c r="H88" s="13">
        <v>0</v>
      </c>
      <c r="I88" s="13">
        <v>13.32</v>
      </c>
      <c r="J88" s="13">
        <v>-3.78</v>
      </c>
      <c r="K88" s="16">
        <f>HOUR(Tableau1[[#This Row],[Heure d''entrée]])</f>
        <v>12</v>
      </c>
      <c r="L88" s="1" t="str">
        <f t="shared" si="2"/>
        <v>VISIBLE</v>
      </c>
    </row>
    <row r="89" spans="1:12" x14ac:dyDescent="0.35">
      <c r="A89" s="11">
        <v>44132</v>
      </c>
      <c r="B89" s="17">
        <v>0.50995370370370374</v>
      </c>
      <c r="C89" s="17">
        <v>0.53553240740740737</v>
      </c>
      <c r="D89" s="14" t="s">
        <v>10</v>
      </c>
      <c r="E89" s="15">
        <v>221</v>
      </c>
      <c r="F89" s="13">
        <v>8.74</v>
      </c>
      <c r="G89" s="13">
        <v>1.6000000000000001E-3</v>
      </c>
      <c r="H89" s="13">
        <v>0</v>
      </c>
      <c r="I89" s="13">
        <v>9.5399999999999991</v>
      </c>
      <c r="J89" s="13">
        <v>-2.06</v>
      </c>
      <c r="K89" s="16">
        <f>HOUR(Tableau1[[#This Row],[Heure d''entrée]])</f>
        <v>12</v>
      </c>
      <c r="L89" s="1" t="str">
        <f t="shared" si="2"/>
        <v>VISIBLE</v>
      </c>
    </row>
    <row r="90" spans="1:12" x14ac:dyDescent="0.35">
      <c r="A90" s="11">
        <v>44132</v>
      </c>
      <c r="B90" s="17">
        <v>0.55347222222222225</v>
      </c>
      <c r="C90" s="17">
        <v>0.57303240740740746</v>
      </c>
      <c r="D90" s="14" t="s">
        <v>9</v>
      </c>
      <c r="E90" s="15">
        <v>169</v>
      </c>
      <c r="F90" s="13">
        <v>17.04</v>
      </c>
      <c r="G90" s="13">
        <v>3.2000000000000002E-3</v>
      </c>
      <c r="H90" s="13">
        <v>0</v>
      </c>
      <c r="I90" s="13">
        <v>17.32</v>
      </c>
      <c r="J90" s="13">
        <v>-5.38</v>
      </c>
      <c r="K90" s="16">
        <f>HOUR(Tableau1[[#This Row],[Heure d''entrée]])</f>
        <v>13</v>
      </c>
      <c r="L90" s="1" t="str">
        <f t="shared" si="2"/>
        <v>VISIBLE</v>
      </c>
    </row>
    <row r="91" spans="1:12" x14ac:dyDescent="0.35">
      <c r="A91" s="11">
        <v>44132</v>
      </c>
      <c r="B91" s="17">
        <v>0.57314814814814818</v>
      </c>
      <c r="C91" s="17">
        <v>0.6010416666666667</v>
      </c>
      <c r="D91" s="14" t="s">
        <v>9</v>
      </c>
      <c r="E91" s="15">
        <v>241</v>
      </c>
      <c r="F91" s="13">
        <v>2.74</v>
      </c>
      <c r="G91" s="13">
        <v>5.0000000000000001E-4</v>
      </c>
      <c r="H91" s="13">
        <v>0</v>
      </c>
      <c r="I91" s="13">
        <v>10.62</v>
      </c>
      <c r="J91" s="13">
        <v>-0.78</v>
      </c>
      <c r="K91" s="16">
        <f>HOUR(Tableau1[[#This Row],[Heure d''entrée]])</f>
        <v>13</v>
      </c>
      <c r="L91" s="1" t="str">
        <f t="shared" si="2"/>
        <v>VISIBLE</v>
      </c>
    </row>
    <row r="92" spans="1:12" x14ac:dyDescent="0.35">
      <c r="A92" s="11">
        <v>44132</v>
      </c>
      <c r="B92" s="17">
        <v>0.61412037037037037</v>
      </c>
      <c r="C92" s="17">
        <v>0.61851851851851858</v>
      </c>
      <c r="D92" s="14" t="s">
        <v>10</v>
      </c>
      <c r="E92" s="15">
        <v>38</v>
      </c>
      <c r="F92" s="13">
        <v>-21.64</v>
      </c>
      <c r="G92" s="13">
        <v>-4.0000000000000001E-3</v>
      </c>
      <c r="H92" s="13">
        <v>0</v>
      </c>
      <c r="I92" s="13">
        <v>6.02</v>
      </c>
      <c r="J92" s="13">
        <v>-21.64</v>
      </c>
      <c r="K92" s="16">
        <f>HOUR(Tableau1[[#This Row],[Heure d''entrée]])</f>
        <v>14</v>
      </c>
      <c r="L92" s="1" t="str">
        <f t="shared" si="2"/>
        <v>VISIBLE</v>
      </c>
    </row>
    <row r="93" spans="1:12" x14ac:dyDescent="0.35">
      <c r="A93" s="11">
        <v>44132</v>
      </c>
      <c r="B93" s="17">
        <v>0.62870370370370365</v>
      </c>
      <c r="C93" s="17">
        <v>0.64039351851851845</v>
      </c>
      <c r="D93" s="14" t="s">
        <v>9</v>
      </c>
      <c r="E93" s="15">
        <v>101</v>
      </c>
      <c r="F93" s="13">
        <v>13.04</v>
      </c>
      <c r="G93" s="13">
        <v>2.3999999999999998E-3</v>
      </c>
      <c r="H93" s="13">
        <v>0</v>
      </c>
      <c r="I93" s="13">
        <v>18.420000000000002</v>
      </c>
      <c r="J93" s="13">
        <v>-8.8800000000000008</v>
      </c>
      <c r="K93" s="7">
        <f>HOUR(Tableau1[[#This Row],[Heure d''entrée]])</f>
        <v>15</v>
      </c>
      <c r="L93" s="1" t="str">
        <f t="shared" si="2"/>
        <v>VISIBLE</v>
      </c>
    </row>
    <row r="94" spans="1:12" x14ac:dyDescent="0.35">
      <c r="A94" s="11">
        <v>44132</v>
      </c>
      <c r="B94" s="17">
        <v>0.64560185185185182</v>
      </c>
      <c r="C94" s="17">
        <v>0.64710648148148142</v>
      </c>
      <c r="D94" s="14" t="s">
        <v>9</v>
      </c>
      <c r="E94" s="15">
        <v>13</v>
      </c>
      <c r="F94" s="13">
        <v>-5.36</v>
      </c>
      <c r="G94" s="13">
        <v>-1E-3</v>
      </c>
      <c r="H94" s="13">
        <v>0</v>
      </c>
      <c r="I94" s="13">
        <v>0.82</v>
      </c>
      <c r="J94" s="13">
        <v>-5.18</v>
      </c>
      <c r="K94" s="7">
        <f>HOUR(Tableau1[[#This Row],[Heure d''entrée]])</f>
        <v>15</v>
      </c>
      <c r="L94" s="1" t="str">
        <f t="shared" si="2"/>
        <v>VISIBLE</v>
      </c>
    </row>
    <row r="95" spans="1:12" x14ac:dyDescent="0.35">
      <c r="A95" s="11">
        <v>44132</v>
      </c>
      <c r="B95" s="17">
        <v>0.64710648148148142</v>
      </c>
      <c r="C95" s="17">
        <v>0.65266203703703707</v>
      </c>
      <c r="D95" s="14" t="s">
        <v>10</v>
      </c>
      <c r="E95" s="15">
        <v>48</v>
      </c>
      <c r="F95" s="13">
        <v>-1.76</v>
      </c>
      <c r="G95" s="13">
        <v>-2.9999999999999997E-4</v>
      </c>
      <c r="H95" s="13">
        <v>0</v>
      </c>
      <c r="I95" s="13">
        <v>8.44</v>
      </c>
      <c r="J95" s="13">
        <v>-4.32</v>
      </c>
      <c r="K95" s="16">
        <f>HOUR(Tableau1[[#This Row],[Heure d''entrée]])</f>
        <v>15</v>
      </c>
      <c r="L95" s="1" t="str">
        <f t="shared" si="2"/>
        <v>VISIBLE</v>
      </c>
    </row>
    <row r="96" spans="1:12" x14ac:dyDescent="0.35">
      <c r="A96" s="11">
        <v>44132</v>
      </c>
      <c r="B96" s="17">
        <v>0.65266203703703707</v>
      </c>
      <c r="C96" s="17">
        <v>0.66238425925925926</v>
      </c>
      <c r="D96" s="14" t="s">
        <v>9</v>
      </c>
      <c r="E96" s="15">
        <v>84</v>
      </c>
      <c r="F96" s="13">
        <v>20.18</v>
      </c>
      <c r="G96" s="13">
        <v>3.8E-3</v>
      </c>
      <c r="H96" s="13">
        <v>0</v>
      </c>
      <c r="I96" s="13">
        <v>23.84</v>
      </c>
      <c r="J96" s="13">
        <v>-4.26</v>
      </c>
      <c r="K96" s="16">
        <f>HOUR(Tableau1[[#This Row],[Heure d''entrée]])</f>
        <v>15</v>
      </c>
      <c r="L96" s="1" t="str">
        <f t="shared" si="2"/>
        <v>VISIBLE</v>
      </c>
    </row>
    <row r="97" spans="1:12" x14ac:dyDescent="0.35">
      <c r="A97" s="11">
        <v>44132</v>
      </c>
      <c r="B97" s="17">
        <v>0.66921296296296295</v>
      </c>
      <c r="C97" s="17">
        <v>0.672337962962963</v>
      </c>
      <c r="D97" s="14" t="s">
        <v>9</v>
      </c>
      <c r="E97" s="15">
        <v>27</v>
      </c>
      <c r="F97" s="13">
        <v>-10.96</v>
      </c>
      <c r="G97" s="13">
        <v>-2.0999999999999999E-3</v>
      </c>
      <c r="H97" s="13">
        <v>0</v>
      </c>
      <c r="I97" s="13">
        <v>6.02</v>
      </c>
      <c r="J97" s="13">
        <v>-12.24</v>
      </c>
      <c r="K97" s="16">
        <f>HOUR(Tableau1[[#This Row],[Heure d''entrée]])</f>
        <v>16</v>
      </c>
      <c r="L97" s="1" t="str">
        <f t="shared" si="2"/>
        <v>VISIBLE</v>
      </c>
    </row>
    <row r="98" spans="1:12" x14ac:dyDescent="0.35">
      <c r="A98" s="11">
        <v>44132</v>
      </c>
      <c r="B98" s="17">
        <v>0.672337962962963</v>
      </c>
      <c r="C98" s="17">
        <v>0.69791666666666663</v>
      </c>
      <c r="D98" s="14" t="s">
        <v>10</v>
      </c>
      <c r="E98" s="15">
        <v>221</v>
      </c>
      <c r="F98" s="13">
        <v>2.52</v>
      </c>
      <c r="G98" s="13">
        <v>5.0000000000000001E-4</v>
      </c>
      <c r="H98" s="13">
        <v>0</v>
      </c>
      <c r="I98" s="13">
        <v>5.84</v>
      </c>
      <c r="J98" s="13">
        <v>-20.28</v>
      </c>
      <c r="K98" s="16">
        <f>HOUR(Tableau1[[#This Row],[Heure d''entrée]])</f>
        <v>16</v>
      </c>
      <c r="L98" s="1" t="str">
        <f t="shared" si="2"/>
        <v>VISIBLE</v>
      </c>
    </row>
    <row r="99" spans="1:12" x14ac:dyDescent="0.35">
      <c r="A99" s="11">
        <v>44132</v>
      </c>
      <c r="B99" s="17">
        <v>0.70682870370370365</v>
      </c>
      <c r="C99" s="17">
        <v>0.73240740740740751</v>
      </c>
      <c r="D99" s="14" t="s">
        <v>10</v>
      </c>
      <c r="E99" s="6">
        <v>221</v>
      </c>
      <c r="F99" s="13">
        <v>-12.56</v>
      </c>
      <c r="G99" s="13">
        <v>-2.3E-3</v>
      </c>
      <c r="H99" s="13">
        <v>0</v>
      </c>
      <c r="I99" s="13">
        <v>5.42</v>
      </c>
      <c r="J99" s="13">
        <v>-16.079999999999998</v>
      </c>
      <c r="K99" s="16">
        <f>HOUR(Tableau1[[#This Row],[Heure d''entrée]])</f>
        <v>16</v>
      </c>
      <c r="L99" s="1" t="str">
        <f t="shared" si="2"/>
        <v>VISIBLE</v>
      </c>
    </row>
    <row r="100" spans="1:12" x14ac:dyDescent="0.35">
      <c r="A100" s="11">
        <v>44132</v>
      </c>
      <c r="B100" s="17">
        <v>0.74432870370370363</v>
      </c>
      <c r="C100" s="17">
        <v>0.74525462962962974</v>
      </c>
      <c r="D100" s="14" t="s">
        <v>9</v>
      </c>
      <c r="E100" s="6">
        <v>8</v>
      </c>
      <c r="F100" s="13">
        <v>-11.76</v>
      </c>
      <c r="G100" s="13">
        <v>-2.2000000000000001E-3</v>
      </c>
      <c r="H100" s="13">
        <v>0</v>
      </c>
      <c r="I100" s="13">
        <v>0</v>
      </c>
      <c r="J100" s="13">
        <v>-12.54</v>
      </c>
      <c r="K100" s="16">
        <f>HOUR(Tableau1[[#This Row],[Heure d''entrée]])</f>
        <v>17</v>
      </c>
      <c r="L100" s="1" t="str">
        <f t="shared" si="2"/>
        <v>VISIBLE</v>
      </c>
    </row>
    <row r="101" spans="1:12" x14ac:dyDescent="0.35">
      <c r="A101" s="11">
        <v>44132</v>
      </c>
      <c r="B101" s="17">
        <v>0.74525462962962974</v>
      </c>
      <c r="C101" s="17">
        <v>0.75763888888888886</v>
      </c>
      <c r="D101" s="14" t="s">
        <v>10</v>
      </c>
      <c r="E101" s="6">
        <v>107</v>
      </c>
      <c r="F101" s="13">
        <v>-18.260000000000002</v>
      </c>
      <c r="G101" s="13">
        <v>-3.3999999999999998E-3</v>
      </c>
      <c r="H101" s="13">
        <v>0</v>
      </c>
      <c r="I101" s="13">
        <v>4.04</v>
      </c>
      <c r="J101" s="13">
        <v>-20.22</v>
      </c>
      <c r="K101" s="16">
        <f>HOUR(Tableau1[[#This Row],[Heure d''entrée]])</f>
        <v>17</v>
      </c>
      <c r="L101" s="1" t="str">
        <f t="shared" si="2"/>
        <v>VISIBLE</v>
      </c>
    </row>
    <row r="102" spans="1:12" x14ac:dyDescent="0.35">
      <c r="A102" s="11">
        <v>44132</v>
      </c>
      <c r="B102" s="17">
        <v>0.75763888888888886</v>
      </c>
      <c r="C102" s="17">
        <v>0.77430555555555547</v>
      </c>
      <c r="D102" s="14" t="s">
        <v>9</v>
      </c>
      <c r="E102" s="6">
        <v>144</v>
      </c>
      <c r="F102" s="13">
        <v>-18.86</v>
      </c>
      <c r="G102" s="13">
        <v>-3.5000000000000001E-3</v>
      </c>
      <c r="H102" s="13">
        <v>0</v>
      </c>
      <c r="I102" s="13">
        <v>3.14</v>
      </c>
      <c r="J102" s="13">
        <v>-18.86</v>
      </c>
      <c r="K102" s="16">
        <f>HOUR(Tableau1[[#This Row],[Heure d''entrée]])</f>
        <v>18</v>
      </c>
      <c r="L102" s="1" t="str">
        <f t="shared" si="2"/>
        <v>VISIBLE</v>
      </c>
    </row>
    <row r="103" spans="1:12" x14ac:dyDescent="0.35">
      <c r="A103" s="11">
        <v>44132</v>
      </c>
      <c r="B103" s="17">
        <v>0.77430555555555547</v>
      </c>
      <c r="C103" s="17">
        <v>0.79212962962962974</v>
      </c>
      <c r="D103" s="14" t="s">
        <v>10</v>
      </c>
      <c r="E103" s="6">
        <v>154</v>
      </c>
      <c r="F103" s="13">
        <v>-4.16</v>
      </c>
      <c r="G103" s="13">
        <v>-8.0000000000000004E-4</v>
      </c>
      <c r="H103" s="13">
        <v>0</v>
      </c>
      <c r="I103" s="13">
        <v>6.54</v>
      </c>
      <c r="J103" s="13">
        <v>-7.06</v>
      </c>
      <c r="K103" s="16">
        <f>HOUR(Tableau1[[#This Row],[Heure d''entrée]])</f>
        <v>18</v>
      </c>
      <c r="L103" s="1" t="str">
        <f t="shared" si="2"/>
        <v>VISIBLE</v>
      </c>
    </row>
    <row r="104" spans="1:12" x14ac:dyDescent="0.35">
      <c r="A104" s="11">
        <v>44132</v>
      </c>
      <c r="B104" s="17">
        <v>0.79212962962962974</v>
      </c>
      <c r="C104" s="17">
        <v>0.80474537037037042</v>
      </c>
      <c r="D104" s="14" t="s">
        <v>9</v>
      </c>
      <c r="E104" s="6">
        <v>109</v>
      </c>
      <c r="F104" s="13">
        <v>10.08</v>
      </c>
      <c r="G104" s="13">
        <v>1.9E-3</v>
      </c>
      <c r="H104" s="13">
        <v>0</v>
      </c>
      <c r="I104" s="13">
        <v>16.04</v>
      </c>
      <c r="J104" s="13">
        <v>-1.66</v>
      </c>
      <c r="K104" s="16">
        <f>HOUR(Tableau1[[#This Row],[Heure d''entrée]])</f>
        <v>19</v>
      </c>
      <c r="L104" s="1" t="str">
        <f t="shared" si="2"/>
        <v>VISIBLE</v>
      </c>
    </row>
    <row r="105" spans="1:12" x14ac:dyDescent="0.35">
      <c r="A105" s="11">
        <v>44132</v>
      </c>
      <c r="B105" s="17">
        <v>0.82152777777777775</v>
      </c>
      <c r="C105" s="17">
        <v>0.83182870370370365</v>
      </c>
      <c r="D105" s="14" t="s">
        <v>10</v>
      </c>
      <c r="E105" s="6">
        <v>89</v>
      </c>
      <c r="F105" s="13">
        <v>8.0399999999999991</v>
      </c>
      <c r="G105" s="13">
        <v>1.5E-3</v>
      </c>
      <c r="H105" s="13">
        <v>0</v>
      </c>
      <c r="I105" s="13">
        <v>8.52</v>
      </c>
      <c r="J105" s="13">
        <v>-10.58</v>
      </c>
      <c r="K105" s="16">
        <f>HOUR(Tableau1[[#This Row],[Heure d''entrée]])</f>
        <v>19</v>
      </c>
      <c r="L105" s="1" t="str">
        <f t="shared" si="2"/>
        <v>VISIBLE</v>
      </c>
    </row>
    <row r="106" spans="1:12" x14ac:dyDescent="0.35">
      <c r="A106" s="11">
        <v>44132</v>
      </c>
      <c r="B106" s="17">
        <v>0.83194444444444438</v>
      </c>
      <c r="C106" s="17">
        <v>0.8364583333333333</v>
      </c>
      <c r="D106" s="14" t="s">
        <v>10</v>
      </c>
      <c r="E106" s="6">
        <v>39</v>
      </c>
      <c r="F106" s="13">
        <v>-11.56</v>
      </c>
      <c r="G106" s="13">
        <v>-2.2000000000000001E-3</v>
      </c>
      <c r="H106" s="13">
        <v>0</v>
      </c>
      <c r="I106" s="13">
        <v>1.42</v>
      </c>
      <c r="J106" s="13">
        <v>-11.68</v>
      </c>
      <c r="K106" s="16">
        <f>HOUR(Tableau1[[#This Row],[Heure d''entrée]])</f>
        <v>19</v>
      </c>
      <c r="L106" s="1" t="str">
        <f t="shared" si="2"/>
        <v>VISIBLE</v>
      </c>
    </row>
    <row r="107" spans="1:12" x14ac:dyDescent="0.35">
      <c r="A107" s="11">
        <v>44132</v>
      </c>
      <c r="B107" s="17">
        <v>0.8364583333333333</v>
      </c>
      <c r="C107" s="17">
        <v>0.84884259259259265</v>
      </c>
      <c r="D107" s="14" t="s">
        <v>9</v>
      </c>
      <c r="E107" s="6">
        <v>107</v>
      </c>
      <c r="F107" s="13">
        <v>-4.96</v>
      </c>
      <c r="G107" s="13">
        <v>-8.9999999999999998E-4</v>
      </c>
      <c r="H107" s="13">
        <v>0</v>
      </c>
      <c r="I107" s="13">
        <v>3.64</v>
      </c>
      <c r="J107" s="13">
        <v>-7.96</v>
      </c>
      <c r="K107" s="16">
        <f>HOUR(Tableau1[[#This Row],[Heure d''entrée]])</f>
        <v>20</v>
      </c>
      <c r="L107" s="1" t="str">
        <f t="shared" si="2"/>
        <v>VISIBLE</v>
      </c>
    </row>
    <row r="108" spans="1:12" x14ac:dyDescent="0.35">
      <c r="A108" s="11">
        <v>44132</v>
      </c>
      <c r="B108" s="17">
        <v>0.84884259259259265</v>
      </c>
      <c r="C108" s="17">
        <v>0.85659722222222223</v>
      </c>
      <c r="D108" s="14" t="s">
        <v>10</v>
      </c>
      <c r="E108" s="6">
        <v>67</v>
      </c>
      <c r="F108" s="13">
        <v>16.32</v>
      </c>
      <c r="G108" s="13">
        <v>3.0999999999999999E-3</v>
      </c>
      <c r="H108" s="13">
        <v>0</v>
      </c>
      <c r="I108" s="13">
        <v>19.04</v>
      </c>
      <c r="J108" s="13">
        <v>-0.96</v>
      </c>
      <c r="K108" s="16">
        <f>HOUR(Tableau1[[#This Row],[Heure d''entrée]])</f>
        <v>20</v>
      </c>
      <c r="L108" s="1" t="str">
        <f t="shared" si="2"/>
        <v>VISIBLE</v>
      </c>
    </row>
    <row r="109" spans="1:12" x14ac:dyDescent="0.35">
      <c r="A109" s="11">
        <v>44132</v>
      </c>
      <c r="B109" s="17">
        <v>0.87488425925925928</v>
      </c>
      <c r="C109" s="17">
        <v>0.8979166666666667</v>
      </c>
      <c r="D109" s="14" t="s">
        <v>9</v>
      </c>
      <c r="E109" s="6">
        <v>199</v>
      </c>
      <c r="F109" s="13">
        <v>-21.22</v>
      </c>
      <c r="G109" s="13">
        <v>-4.0000000000000001E-3</v>
      </c>
      <c r="H109" s="13">
        <v>0</v>
      </c>
      <c r="I109" s="13">
        <v>0</v>
      </c>
      <c r="J109" s="13">
        <v>-21.22</v>
      </c>
      <c r="K109" s="16">
        <f>HOUR(Tableau1[[#This Row],[Heure d''entrée]])</f>
        <v>20</v>
      </c>
      <c r="L109" s="1" t="str">
        <f t="shared" si="2"/>
        <v>VISIBLE</v>
      </c>
    </row>
    <row r="110" spans="1:12" x14ac:dyDescent="0.35">
      <c r="A110" s="11">
        <v>44133</v>
      </c>
      <c r="B110" s="17">
        <v>0.32777777777777778</v>
      </c>
      <c r="C110" s="17">
        <v>0.3354166666666667</v>
      </c>
      <c r="D110" s="14" t="s">
        <v>9</v>
      </c>
      <c r="E110" s="6">
        <v>66</v>
      </c>
      <c r="F110" s="13">
        <v>10.64</v>
      </c>
      <c r="G110" s="13">
        <v>2E-3</v>
      </c>
      <c r="H110" s="13">
        <v>0</v>
      </c>
      <c r="I110" s="13">
        <v>11.12</v>
      </c>
      <c r="J110" s="13">
        <v>-0.48</v>
      </c>
      <c r="K110" s="16">
        <f>HOUR(Tableau1[[#This Row],[Heure d''entrée]])</f>
        <v>7</v>
      </c>
      <c r="L110" s="1" t="str">
        <f t="shared" si="2"/>
        <v>VISIBLE</v>
      </c>
    </row>
    <row r="111" spans="1:12" x14ac:dyDescent="0.35">
      <c r="A111" s="11">
        <v>44133</v>
      </c>
      <c r="B111" s="17">
        <v>0.33553240740740736</v>
      </c>
      <c r="C111" s="17">
        <v>0.35567129629629629</v>
      </c>
      <c r="D111" s="14" t="s">
        <v>9</v>
      </c>
      <c r="E111" s="6">
        <v>174</v>
      </c>
      <c r="F111" s="13">
        <v>16.940000000000001</v>
      </c>
      <c r="G111" s="13">
        <v>3.2000000000000002E-3</v>
      </c>
      <c r="H111" s="13">
        <v>0</v>
      </c>
      <c r="I111" s="13">
        <v>17.420000000000002</v>
      </c>
      <c r="J111" s="13">
        <v>0</v>
      </c>
      <c r="K111" s="16">
        <f>HOUR(Tableau1[[#This Row],[Heure d''entrée]])</f>
        <v>8</v>
      </c>
      <c r="L111" s="1" t="str">
        <f t="shared" si="2"/>
        <v>VISIBLE</v>
      </c>
    </row>
    <row r="112" spans="1:12" x14ac:dyDescent="0.35">
      <c r="A112" s="11">
        <v>44133</v>
      </c>
      <c r="B112" s="17">
        <v>0.35578703703703707</v>
      </c>
      <c r="C112" s="17">
        <v>0.36087962962962966</v>
      </c>
      <c r="D112" s="14" t="s">
        <v>9</v>
      </c>
      <c r="E112" s="6">
        <v>44</v>
      </c>
      <c r="F112" s="13">
        <v>2.2400000000000002</v>
      </c>
      <c r="G112" s="13">
        <v>4.0000000000000002E-4</v>
      </c>
      <c r="H112" s="13">
        <v>0</v>
      </c>
      <c r="I112" s="13">
        <v>9.2200000000000006</v>
      </c>
      <c r="J112" s="13">
        <v>-0.57999999999999996</v>
      </c>
      <c r="K112" s="16">
        <f>HOUR(Tableau1[[#This Row],[Heure d''entrée]])</f>
        <v>8</v>
      </c>
      <c r="L112" s="1" t="str">
        <f t="shared" si="2"/>
        <v>VISIBLE</v>
      </c>
    </row>
    <row r="113" spans="1:12" x14ac:dyDescent="0.35">
      <c r="A113" s="11">
        <v>44133</v>
      </c>
      <c r="B113" s="17">
        <v>0.36087962962962966</v>
      </c>
      <c r="C113" s="17">
        <v>0.36574074074074076</v>
      </c>
      <c r="D113" s="14" t="s">
        <v>10</v>
      </c>
      <c r="E113" s="6">
        <v>42</v>
      </c>
      <c r="F113" s="13">
        <v>-7.96</v>
      </c>
      <c r="G113" s="13">
        <v>-1.5E-3</v>
      </c>
      <c r="H113" s="13">
        <v>0</v>
      </c>
      <c r="I113" s="13">
        <v>1.94</v>
      </c>
      <c r="J113" s="13">
        <v>-9.82</v>
      </c>
      <c r="K113" s="16">
        <f>HOUR(Tableau1[[#This Row],[Heure d''entrée]])</f>
        <v>8</v>
      </c>
      <c r="L113" s="1" t="str">
        <f t="shared" si="2"/>
        <v>VISIBLE</v>
      </c>
    </row>
    <row r="114" spans="1:12" x14ac:dyDescent="0.35">
      <c r="A114" s="11">
        <v>44133</v>
      </c>
      <c r="B114" s="17">
        <v>0.36574074074074076</v>
      </c>
      <c r="C114" s="17">
        <v>0.37638888888888888</v>
      </c>
      <c r="D114" s="14" t="s">
        <v>9</v>
      </c>
      <c r="E114" s="6">
        <v>92</v>
      </c>
      <c r="F114" s="13">
        <v>-21.32</v>
      </c>
      <c r="G114" s="13">
        <v>-4.0000000000000001E-3</v>
      </c>
      <c r="H114" s="13">
        <v>0</v>
      </c>
      <c r="I114" s="13">
        <v>0</v>
      </c>
      <c r="J114" s="13">
        <v>-21.5</v>
      </c>
      <c r="K114" s="16">
        <f>HOUR(Tableau1[[#This Row],[Heure d''entrée]])</f>
        <v>8</v>
      </c>
      <c r="L114" s="1" t="str">
        <f t="shared" si="2"/>
        <v>VISIBLE</v>
      </c>
    </row>
    <row r="115" spans="1:12" x14ac:dyDescent="0.35">
      <c r="A115" s="11">
        <v>44133</v>
      </c>
      <c r="B115" s="17">
        <v>0.40659722222222222</v>
      </c>
      <c r="C115" s="17">
        <v>0.43993055555555555</v>
      </c>
      <c r="D115" s="14" t="s">
        <v>9</v>
      </c>
      <c r="E115" s="6">
        <v>288</v>
      </c>
      <c r="F115" s="13">
        <v>0.34</v>
      </c>
      <c r="G115" s="13">
        <v>1E-4</v>
      </c>
      <c r="H115" s="13">
        <v>0</v>
      </c>
      <c r="I115" s="13">
        <v>4.92</v>
      </c>
      <c r="J115" s="13">
        <v>-12.78</v>
      </c>
      <c r="K115" s="16">
        <f>HOUR(Tableau1[[#This Row],[Heure d''entrée]])</f>
        <v>9</v>
      </c>
      <c r="L115" s="1" t="str">
        <f t="shared" ref="L115:L146" si="3">IF(SUBTOTAL(103,F115)=1,"VISIBLE","HIDDEN")</f>
        <v>VISIBLE</v>
      </c>
    </row>
    <row r="116" spans="1:12" x14ac:dyDescent="0.35">
      <c r="A116" s="11">
        <v>44133</v>
      </c>
      <c r="B116" s="17">
        <v>0.44398148148148148</v>
      </c>
      <c r="C116" s="17">
        <v>0.4614583333333333</v>
      </c>
      <c r="D116" s="14" t="s">
        <v>10</v>
      </c>
      <c r="E116" s="6">
        <v>151</v>
      </c>
      <c r="F116" s="13">
        <v>-5.66</v>
      </c>
      <c r="G116" s="13">
        <v>-1.1000000000000001E-3</v>
      </c>
      <c r="H116" s="13">
        <v>0</v>
      </c>
      <c r="I116" s="13">
        <v>2.02</v>
      </c>
      <c r="J116" s="13">
        <v>-8.18</v>
      </c>
      <c r="K116" s="16">
        <f>HOUR(Tableau1[[#This Row],[Heure d''entrée]])</f>
        <v>10</v>
      </c>
      <c r="L116" s="1" t="str">
        <f t="shared" si="3"/>
        <v>VISIBLE</v>
      </c>
    </row>
    <row r="117" spans="1:12" x14ac:dyDescent="0.35">
      <c r="A117" s="11">
        <v>44133</v>
      </c>
      <c r="B117" s="17">
        <v>0.4614583333333333</v>
      </c>
      <c r="C117" s="17">
        <v>0.48958333333333331</v>
      </c>
      <c r="D117" s="14" t="s">
        <v>9</v>
      </c>
      <c r="E117" s="6">
        <v>243</v>
      </c>
      <c r="F117" s="13">
        <v>-0.06</v>
      </c>
      <c r="G117" s="13">
        <v>0</v>
      </c>
      <c r="H117" s="13">
        <v>0</v>
      </c>
      <c r="I117" s="13">
        <v>8.0399999999999991</v>
      </c>
      <c r="J117" s="13">
        <v>-5.46</v>
      </c>
      <c r="K117" s="16">
        <f>HOUR(Tableau1[[#This Row],[Heure d''entrée]])</f>
        <v>11</v>
      </c>
      <c r="L117" s="1" t="str">
        <f t="shared" si="3"/>
        <v>VISIBLE</v>
      </c>
    </row>
    <row r="118" spans="1:12" x14ac:dyDescent="0.35">
      <c r="A118" s="11">
        <v>44133</v>
      </c>
      <c r="B118" s="17">
        <v>0.51076388888888891</v>
      </c>
      <c r="C118" s="17">
        <v>0.52673611111111118</v>
      </c>
      <c r="D118" s="14" t="s">
        <v>10</v>
      </c>
      <c r="E118" s="6">
        <v>138</v>
      </c>
      <c r="F118" s="13">
        <v>-5.66</v>
      </c>
      <c r="G118" s="13">
        <v>-1.1000000000000001E-3</v>
      </c>
      <c r="H118" s="13">
        <v>0</v>
      </c>
      <c r="I118" s="13">
        <v>1.1200000000000001</v>
      </c>
      <c r="J118" s="13">
        <v>-6.68</v>
      </c>
      <c r="K118" s="16">
        <f>HOUR(Tableau1[[#This Row],[Heure d''entrée]])</f>
        <v>12</v>
      </c>
      <c r="L118" s="1" t="str">
        <f t="shared" si="3"/>
        <v>VISIBLE</v>
      </c>
    </row>
    <row r="119" spans="1:12" x14ac:dyDescent="0.35">
      <c r="A119" s="11">
        <v>44133</v>
      </c>
      <c r="B119" s="17">
        <v>0.52673611111111118</v>
      </c>
      <c r="C119" s="17">
        <v>0.53043981481481484</v>
      </c>
      <c r="D119" s="14" t="s">
        <v>9</v>
      </c>
      <c r="E119" s="6">
        <v>32</v>
      </c>
      <c r="F119" s="13">
        <v>15.78</v>
      </c>
      <c r="G119" s="13">
        <v>3.0000000000000001E-3</v>
      </c>
      <c r="H119" s="13">
        <v>0</v>
      </c>
      <c r="I119" s="13">
        <v>20.84</v>
      </c>
      <c r="J119" s="13">
        <v>0</v>
      </c>
      <c r="K119" s="16">
        <f>HOUR(Tableau1[[#This Row],[Heure d''entrée]])</f>
        <v>12</v>
      </c>
      <c r="L119" s="1" t="str">
        <f t="shared" si="3"/>
        <v>VISIBLE</v>
      </c>
    </row>
    <row r="120" spans="1:12" x14ac:dyDescent="0.35">
      <c r="A120" s="11">
        <v>44133</v>
      </c>
      <c r="B120" s="17">
        <v>0.53229166666666672</v>
      </c>
      <c r="C120" s="17">
        <v>0.54351851851851851</v>
      </c>
      <c r="D120" s="14" t="s">
        <v>10</v>
      </c>
      <c r="E120" s="6">
        <v>97</v>
      </c>
      <c r="F120" s="13">
        <v>-9.76</v>
      </c>
      <c r="G120" s="13">
        <v>-1.8E-3</v>
      </c>
      <c r="H120" s="13">
        <v>0</v>
      </c>
      <c r="I120" s="13">
        <v>1.62</v>
      </c>
      <c r="J120" s="13">
        <v>-18.18</v>
      </c>
      <c r="K120" s="16">
        <f>HOUR(Tableau1[[#This Row],[Heure d''entrée]])</f>
        <v>12</v>
      </c>
      <c r="L120" s="1" t="str">
        <f t="shared" si="3"/>
        <v>VISIBLE</v>
      </c>
    </row>
    <row r="121" spans="1:12" x14ac:dyDescent="0.35">
      <c r="A121" s="11">
        <v>44133</v>
      </c>
      <c r="B121" s="17">
        <v>0.54363425925925923</v>
      </c>
      <c r="C121" s="17">
        <v>0.55312499999999998</v>
      </c>
      <c r="D121" s="14" t="s">
        <v>10</v>
      </c>
      <c r="E121" s="6">
        <v>82</v>
      </c>
      <c r="F121" s="13">
        <v>-3.86</v>
      </c>
      <c r="G121" s="13">
        <v>-6.9999999999999999E-4</v>
      </c>
      <c r="H121" s="13">
        <v>0</v>
      </c>
      <c r="I121" s="13">
        <v>2.42</v>
      </c>
      <c r="J121" s="13">
        <v>-7.38</v>
      </c>
      <c r="K121" s="16">
        <f>HOUR(Tableau1[[#This Row],[Heure d''entrée]])</f>
        <v>13</v>
      </c>
      <c r="L121" s="1" t="str">
        <f t="shared" si="3"/>
        <v>VISIBLE</v>
      </c>
    </row>
    <row r="122" spans="1:12" x14ac:dyDescent="0.35">
      <c r="A122" s="11">
        <v>44133</v>
      </c>
      <c r="B122" s="17">
        <v>0.55312499999999998</v>
      </c>
      <c r="C122" s="17">
        <v>0.5649305555555556</v>
      </c>
      <c r="D122" s="14" t="s">
        <v>9</v>
      </c>
      <c r="E122" s="6">
        <v>102</v>
      </c>
      <c r="F122" s="13">
        <v>-10.46</v>
      </c>
      <c r="G122" s="13">
        <v>-2E-3</v>
      </c>
      <c r="H122" s="13">
        <v>0</v>
      </c>
      <c r="I122" s="13">
        <v>1.44</v>
      </c>
      <c r="J122" s="13">
        <v>-10.56</v>
      </c>
      <c r="K122" s="16">
        <f>HOUR(Tableau1[[#This Row],[Heure d''entrée]])</f>
        <v>13</v>
      </c>
      <c r="L122" s="1" t="str">
        <f t="shared" si="3"/>
        <v>VISIBLE</v>
      </c>
    </row>
    <row r="123" spans="1:12" x14ac:dyDescent="0.35">
      <c r="A123" s="11">
        <v>44133</v>
      </c>
      <c r="B123" s="17">
        <v>0.5649305555555556</v>
      </c>
      <c r="C123" s="17">
        <v>0.56828703703703709</v>
      </c>
      <c r="D123" s="14" t="s">
        <v>10</v>
      </c>
      <c r="E123" s="6">
        <v>29</v>
      </c>
      <c r="F123" s="13">
        <v>15.24</v>
      </c>
      <c r="G123" s="13">
        <v>2.8999999999999998E-3</v>
      </c>
      <c r="H123" s="13">
        <v>0</v>
      </c>
      <c r="I123" s="13">
        <v>20.04</v>
      </c>
      <c r="J123" s="13">
        <v>0</v>
      </c>
      <c r="K123" s="16">
        <f>HOUR(Tableau1[[#This Row],[Heure d''entrée]])</f>
        <v>13</v>
      </c>
      <c r="L123" s="1" t="str">
        <f t="shared" si="3"/>
        <v>VISIBLE</v>
      </c>
    </row>
    <row r="124" spans="1:12" x14ac:dyDescent="0.35">
      <c r="A124" s="11">
        <v>44133</v>
      </c>
      <c r="B124" s="17">
        <v>0.5756944444444444</v>
      </c>
      <c r="C124" s="17">
        <v>0.58020833333333333</v>
      </c>
      <c r="D124" s="14" t="s">
        <v>10</v>
      </c>
      <c r="E124" s="6">
        <v>39</v>
      </c>
      <c r="F124" s="13">
        <v>-0.26</v>
      </c>
      <c r="G124" s="13">
        <v>0</v>
      </c>
      <c r="H124" s="13">
        <v>0</v>
      </c>
      <c r="I124" s="13">
        <v>10.02</v>
      </c>
      <c r="J124" s="13">
        <v>-1.84</v>
      </c>
      <c r="K124" s="16">
        <f>HOUR(Tableau1[[#This Row],[Heure d''entrée]])</f>
        <v>13</v>
      </c>
      <c r="L124" s="1" t="str">
        <f t="shared" si="3"/>
        <v>VISIBLE</v>
      </c>
    </row>
    <row r="125" spans="1:12" x14ac:dyDescent="0.35">
      <c r="A125" s="11">
        <v>44133</v>
      </c>
      <c r="B125" s="17">
        <v>0.58020833333333333</v>
      </c>
      <c r="C125" s="17">
        <v>0.59236111111111112</v>
      </c>
      <c r="D125" s="14" t="s">
        <v>9</v>
      </c>
      <c r="E125" s="6">
        <v>105</v>
      </c>
      <c r="F125" s="13">
        <v>4.04</v>
      </c>
      <c r="G125" s="13">
        <v>8.0000000000000004E-4</v>
      </c>
      <c r="H125" s="13">
        <v>0</v>
      </c>
      <c r="I125" s="13">
        <v>9.64</v>
      </c>
      <c r="J125" s="13">
        <v>-5.56</v>
      </c>
      <c r="K125" s="16">
        <f>HOUR(Tableau1[[#This Row],[Heure d''entrée]])</f>
        <v>13</v>
      </c>
      <c r="L125" s="1" t="str">
        <f t="shared" si="3"/>
        <v>VISIBLE</v>
      </c>
    </row>
    <row r="126" spans="1:12" x14ac:dyDescent="0.35">
      <c r="A126" s="11">
        <v>44133</v>
      </c>
      <c r="B126" s="17">
        <v>0.59236111111111112</v>
      </c>
      <c r="C126" s="17">
        <v>0.60509259259259263</v>
      </c>
      <c r="D126" s="14" t="s">
        <v>10</v>
      </c>
      <c r="E126" s="6">
        <v>110</v>
      </c>
      <c r="F126" s="13">
        <v>7.64</v>
      </c>
      <c r="G126" s="13">
        <v>1.4E-3</v>
      </c>
      <c r="H126" s="13">
        <v>0</v>
      </c>
      <c r="I126" s="13">
        <v>8.0399999999999991</v>
      </c>
      <c r="J126" s="13">
        <v>-1.36</v>
      </c>
      <c r="K126" s="16">
        <f>HOUR(Tableau1[[#This Row],[Heure d''entrée]])</f>
        <v>14</v>
      </c>
      <c r="L126" s="1" t="str">
        <f t="shared" si="3"/>
        <v>VISIBLE</v>
      </c>
    </row>
    <row r="127" spans="1:12" x14ac:dyDescent="0.35">
      <c r="A127" s="11">
        <v>44133</v>
      </c>
      <c r="B127" s="17">
        <v>0.60520833333333335</v>
      </c>
      <c r="C127" s="17">
        <v>0.60578703703703707</v>
      </c>
      <c r="D127" s="14" t="s">
        <v>10</v>
      </c>
      <c r="E127" s="6">
        <v>5</v>
      </c>
      <c r="F127" s="13">
        <v>-9.86</v>
      </c>
      <c r="G127" s="13">
        <v>-1.9E-3</v>
      </c>
      <c r="H127" s="13">
        <v>0</v>
      </c>
      <c r="I127" s="13">
        <v>1.1200000000000001</v>
      </c>
      <c r="J127" s="13">
        <v>-9.48</v>
      </c>
      <c r="K127" s="16">
        <f>HOUR(Tableau1[[#This Row],[Heure d''entrée]])</f>
        <v>14</v>
      </c>
      <c r="L127" s="1" t="str">
        <f t="shared" si="3"/>
        <v>VISIBLE</v>
      </c>
    </row>
    <row r="128" spans="1:12" x14ac:dyDescent="0.35">
      <c r="A128" s="11">
        <v>44133</v>
      </c>
      <c r="B128" s="17">
        <v>0.60578703703703707</v>
      </c>
      <c r="C128" s="17">
        <v>0.60972222222222217</v>
      </c>
      <c r="D128" s="14" t="s">
        <v>9</v>
      </c>
      <c r="E128" s="6">
        <v>34</v>
      </c>
      <c r="F128" s="13">
        <v>18.579999999999998</v>
      </c>
      <c r="G128" s="13">
        <v>3.5000000000000001E-3</v>
      </c>
      <c r="H128" s="13">
        <v>0</v>
      </c>
      <c r="I128" s="13">
        <v>22.04</v>
      </c>
      <c r="J128" s="13">
        <v>-9.06</v>
      </c>
      <c r="K128" s="16">
        <f>HOUR(Tableau1[[#This Row],[Heure d''entrée]])</f>
        <v>14</v>
      </c>
      <c r="L128" s="1" t="str">
        <f t="shared" si="3"/>
        <v>VISIBLE</v>
      </c>
    </row>
    <row r="129" spans="1:12" x14ac:dyDescent="0.35">
      <c r="A129" s="11">
        <v>44133</v>
      </c>
      <c r="B129" s="17">
        <v>0.6230324074074074</v>
      </c>
      <c r="C129" s="17">
        <v>0.63090277777777781</v>
      </c>
      <c r="D129" s="14" t="s">
        <v>10</v>
      </c>
      <c r="E129" s="15">
        <v>68</v>
      </c>
      <c r="F129" s="13">
        <v>-2.36</v>
      </c>
      <c r="G129" s="13">
        <v>-4.0000000000000002E-4</v>
      </c>
      <c r="H129" s="13">
        <v>0</v>
      </c>
      <c r="I129" s="13">
        <v>8.02</v>
      </c>
      <c r="J129" s="13">
        <v>-13.58</v>
      </c>
      <c r="K129" s="16">
        <f>HOUR(Tableau1[[#This Row],[Heure d''entrée]])</f>
        <v>14</v>
      </c>
      <c r="L129" s="1" t="str">
        <f t="shared" si="3"/>
        <v>VISIBLE</v>
      </c>
    </row>
    <row r="130" spans="1:12" x14ac:dyDescent="0.35">
      <c r="A130" s="11">
        <v>44133</v>
      </c>
      <c r="B130" s="17">
        <v>0.63090277777777781</v>
      </c>
      <c r="C130" s="17">
        <v>0.63541666666666663</v>
      </c>
      <c r="D130" s="14" t="s">
        <v>9</v>
      </c>
      <c r="E130" s="15">
        <v>39</v>
      </c>
      <c r="F130" s="13">
        <v>7.16</v>
      </c>
      <c r="G130" s="13">
        <v>1.2999999999999999E-3</v>
      </c>
      <c r="H130" s="13">
        <v>0</v>
      </c>
      <c r="I130" s="13">
        <v>16.739999999999998</v>
      </c>
      <c r="J130" s="13">
        <v>-5.76</v>
      </c>
      <c r="K130" s="7">
        <f>HOUR(Tableau1[[#This Row],[Heure d''entrée]])</f>
        <v>15</v>
      </c>
      <c r="L130" s="1" t="str">
        <f t="shared" si="3"/>
        <v>VISIBLE</v>
      </c>
    </row>
    <row r="131" spans="1:12" x14ac:dyDescent="0.35">
      <c r="A131" s="11">
        <v>44133</v>
      </c>
      <c r="B131" s="17">
        <v>0.64837962962962969</v>
      </c>
      <c r="C131" s="17">
        <v>0.65023148148148147</v>
      </c>
      <c r="D131" s="14" t="s">
        <v>10</v>
      </c>
      <c r="E131" s="15">
        <v>16</v>
      </c>
      <c r="F131" s="13">
        <v>-6.76</v>
      </c>
      <c r="G131" s="13">
        <v>-1.2999999999999999E-3</v>
      </c>
      <c r="H131" s="13">
        <v>0</v>
      </c>
      <c r="I131" s="13">
        <v>0</v>
      </c>
      <c r="J131" s="13">
        <v>-9.74</v>
      </c>
      <c r="K131" s="16">
        <f>HOUR(Tableau1[[#This Row],[Heure d''entrée]])</f>
        <v>15</v>
      </c>
      <c r="L131" s="1" t="str">
        <f t="shared" si="3"/>
        <v>VISIBLE</v>
      </c>
    </row>
    <row r="132" spans="1:12" x14ac:dyDescent="0.35">
      <c r="A132" s="11">
        <v>44133</v>
      </c>
      <c r="B132" s="17">
        <v>0.65023148148148147</v>
      </c>
      <c r="C132" s="17">
        <v>0.65254629629629635</v>
      </c>
      <c r="D132" s="14" t="s">
        <v>9</v>
      </c>
      <c r="E132" s="15">
        <v>20</v>
      </c>
      <c r="F132" s="13">
        <v>-12.66</v>
      </c>
      <c r="G132" s="13">
        <v>-2.3999999999999998E-3</v>
      </c>
      <c r="H132" s="13">
        <v>0</v>
      </c>
      <c r="I132" s="13">
        <v>0</v>
      </c>
      <c r="J132" s="13">
        <v>-12.66</v>
      </c>
      <c r="K132" s="16">
        <f>HOUR(Tableau1[[#This Row],[Heure d''entrée]])</f>
        <v>15</v>
      </c>
      <c r="L132" s="1" t="str">
        <f t="shared" si="3"/>
        <v>VISIBLE</v>
      </c>
    </row>
    <row r="133" spans="1:12" x14ac:dyDescent="0.35">
      <c r="A133" s="11">
        <v>44133</v>
      </c>
      <c r="B133" s="17">
        <v>0.65254629629629635</v>
      </c>
      <c r="C133" s="17">
        <v>0.65613425925925928</v>
      </c>
      <c r="D133" s="14" t="s">
        <v>10</v>
      </c>
      <c r="E133" s="15">
        <v>31</v>
      </c>
      <c r="F133" s="13">
        <v>-2.76</v>
      </c>
      <c r="G133" s="13">
        <v>-5.0000000000000001E-4</v>
      </c>
      <c r="H133" s="13">
        <v>0</v>
      </c>
      <c r="I133" s="13">
        <v>3.24</v>
      </c>
      <c r="J133" s="13">
        <v>-4.22</v>
      </c>
      <c r="K133" s="16">
        <f>HOUR(Tableau1[[#This Row],[Heure d''entrée]])</f>
        <v>15</v>
      </c>
      <c r="L133" s="1" t="str">
        <f t="shared" si="3"/>
        <v>VISIBLE</v>
      </c>
    </row>
    <row r="134" spans="1:12" x14ac:dyDescent="0.35">
      <c r="A134" s="11">
        <v>44133</v>
      </c>
      <c r="B134" s="17">
        <v>0.65613425925925928</v>
      </c>
      <c r="C134" s="17">
        <v>0.67175925925925928</v>
      </c>
      <c r="D134" s="14" t="s">
        <v>9</v>
      </c>
      <c r="E134" s="15">
        <v>135</v>
      </c>
      <c r="F134" s="13">
        <v>14.34</v>
      </c>
      <c r="G134" s="13">
        <v>2.7000000000000001E-3</v>
      </c>
      <c r="H134" s="13">
        <v>0</v>
      </c>
      <c r="I134" s="13">
        <v>17.64</v>
      </c>
      <c r="J134" s="13">
        <v>-6.36</v>
      </c>
      <c r="K134" s="16">
        <f>HOUR(Tableau1[[#This Row],[Heure d''entrée]])</f>
        <v>15</v>
      </c>
      <c r="L134" s="1" t="str">
        <f t="shared" si="3"/>
        <v>VISIBLE</v>
      </c>
    </row>
    <row r="135" spans="1:12" x14ac:dyDescent="0.35">
      <c r="A135" s="11">
        <v>44133</v>
      </c>
      <c r="B135" s="17">
        <v>0.69710648148148147</v>
      </c>
      <c r="C135" s="17">
        <v>0.73252314814814812</v>
      </c>
      <c r="D135" s="14" t="s">
        <v>9</v>
      </c>
      <c r="E135" s="15">
        <v>306</v>
      </c>
      <c r="F135" s="13">
        <v>-16.260000000000002</v>
      </c>
      <c r="G135" s="13">
        <v>-3.0999999999999999E-3</v>
      </c>
      <c r="H135" s="13">
        <v>0</v>
      </c>
      <c r="I135" s="13">
        <v>7.22</v>
      </c>
      <c r="J135" s="13">
        <v>-16.18</v>
      </c>
      <c r="K135" s="16">
        <f>HOUR(Tableau1[[#This Row],[Heure d''entrée]])</f>
        <v>16</v>
      </c>
      <c r="L135" s="1" t="str">
        <f t="shared" si="3"/>
        <v>VISIBLE</v>
      </c>
    </row>
    <row r="136" spans="1:12" x14ac:dyDescent="0.35">
      <c r="A136" s="11">
        <v>44133</v>
      </c>
      <c r="B136" s="17">
        <v>0.73252314814814812</v>
      </c>
      <c r="C136" s="17">
        <v>0.73738425925925932</v>
      </c>
      <c r="D136" s="14" t="s">
        <v>10</v>
      </c>
      <c r="E136" s="15">
        <v>42</v>
      </c>
      <c r="F136" s="13">
        <v>1.64</v>
      </c>
      <c r="G136" s="13">
        <v>2.9999999999999997E-4</v>
      </c>
      <c r="H136" s="13">
        <v>0</v>
      </c>
      <c r="I136" s="13">
        <v>6.24</v>
      </c>
      <c r="J136" s="13">
        <v>-0.26</v>
      </c>
      <c r="K136" s="16">
        <f>HOUR(Tableau1[[#This Row],[Heure d''entrée]])</f>
        <v>17</v>
      </c>
      <c r="L136" s="1" t="str">
        <f t="shared" si="3"/>
        <v>VISIBLE</v>
      </c>
    </row>
    <row r="137" spans="1:12" x14ac:dyDescent="0.35">
      <c r="A137" s="11">
        <v>44133</v>
      </c>
      <c r="B137" s="17">
        <v>0.73738425925925932</v>
      </c>
      <c r="C137" s="17">
        <v>0.75937500000000002</v>
      </c>
      <c r="D137" s="14" t="s">
        <v>9</v>
      </c>
      <c r="E137" s="15">
        <v>190</v>
      </c>
      <c r="F137" s="13">
        <v>10.44</v>
      </c>
      <c r="G137" s="13">
        <v>2E-3</v>
      </c>
      <c r="H137" s="13">
        <v>0</v>
      </c>
      <c r="I137" s="13">
        <v>15.74</v>
      </c>
      <c r="J137" s="13">
        <v>-4.3600000000000003</v>
      </c>
      <c r="K137" s="16">
        <f>HOUR(Tableau1[[#This Row],[Heure d''entrée]])</f>
        <v>17</v>
      </c>
      <c r="L137" s="1" t="str">
        <f t="shared" si="3"/>
        <v>VISIBLE</v>
      </c>
    </row>
    <row r="138" spans="1:12" x14ac:dyDescent="0.35">
      <c r="A138" s="11">
        <v>44133</v>
      </c>
      <c r="B138" s="17">
        <v>0.75937500000000002</v>
      </c>
      <c r="C138" s="17">
        <v>0.7715277777777777</v>
      </c>
      <c r="D138" s="14" t="s">
        <v>10</v>
      </c>
      <c r="E138" s="15">
        <v>105</v>
      </c>
      <c r="F138" s="13">
        <v>18.16</v>
      </c>
      <c r="G138" s="13">
        <v>3.3999999999999998E-3</v>
      </c>
      <c r="H138" s="13">
        <v>0</v>
      </c>
      <c r="I138" s="13">
        <v>19.54</v>
      </c>
      <c r="J138" s="13">
        <v>-7.76</v>
      </c>
      <c r="K138" s="16">
        <f>HOUR(Tableau1[[#This Row],[Heure d''entrée]])</f>
        <v>18</v>
      </c>
      <c r="L138" s="1" t="str">
        <f t="shared" si="3"/>
        <v>VISIBLE</v>
      </c>
    </row>
    <row r="139" spans="1:12" x14ac:dyDescent="0.35">
      <c r="A139" s="11">
        <v>44133</v>
      </c>
      <c r="B139" s="17">
        <v>0.77256944444444453</v>
      </c>
      <c r="C139" s="17">
        <v>0.78020833333333339</v>
      </c>
      <c r="D139" s="14" t="s">
        <v>10</v>
      </c>
      <c r="E139" s="15">
        <v>66</v>
      </c>
      <c r="F139" s="13">
        <v>8.1199999999999992</v>
      </c>
      <c r="G139" s="13">
        <v>1.5E-3</v>
      </c>
      <c r="H139" s="13">
        <v>0</v>
      </c>
      <c r="I139" s="13">
        <v>9.9</v>
      </c>
      <c r="J139" s="13">
        <v>-1.08</v>
      </c>
      <c r="K139" s="16">
        <f>HOUR(Tableau1[[#This Row],[Heure d''entrée]])</f>
        <v>18</v>
      </c>
      <c r="L139" s="1" t="str">
        <f t="shared" si="3"/>
        <v>VISIBLE</v>
      </c>
    </row>
    <row r="140" spans="1:12" x14ac:dyDescent="0.35">
      <c r="A140" s="11">
        <v>44133</v>
      </c>
      <c r="B140" s="17">
        <v>0.78032407407407411</v>
      </c>
      <c r="C140" s="17">
        <v>0.78865740740740742</v>
      </c>
      <c r="D140" s="14" t="s">
        <v>10</v>
      </c>
      <c r="E140" s="15">
        <v>72</v>
      </c>
      <c r="F140" s="13">
        <v>11.04</v>
      </c>
      <c r="G140" s="13">
        <v>2.0999999999999999E-3</v>
      </c>
      <c r="H140" s="13">
        <v>0</v>
      </c>
      <c r="I140" s="13">
        <v>12.82</v>
      </c>
      <c r="J140" s="13">
        <v>0</v>
      </c>
      <c r="K140" s="16">
        <f>HOUR(Tableau1[[#This Row],[Heure d''entrée]])</f>
        <v>18</v>
      </c>
      <c r="L140" s="1" t="str">
        <f t="shared" si="3"/>
        <v>VISIBLE</v>
      </c>
    </row>
    <row r="141" spans="1:12" x14ac:dyDescent="0.35">
      <c r="A141" s="11">
        <v>44133</v>
      </c>
      <c r="B141" s="17">
        <v>0.78877314814814825</v>
      </c>
      <c r="C141" s="17">
        <v>0.79398148148148151</v>
      </c>
      <c r="D141" s="14" t="s">
        <v>10</v>
      </c>
      <c r="E141" s="15">
        <v>45</v>
      </c>
      <c r="F141" s="13">
        <v>9.64</v>
      </c>
      <c r="G141" s="13">
        <v>1.8E-3</v>
      </c>
      <c r="H141" s="13">
        <v>0</v>
      </c>
      <c r="I141" s="13">
        <v>13.22</v>
      </c>
      <c r="J141" s="13">
        <v>-2.68</v>
      </c>
      <c r="K141" s="16">
        <f>HOUR(Tableau1[[#This Row],[Heure d''entrée]])</f>
        <v>18</v>
      </c>
      <c r="L141" s="1" t="str">
        <f t="shared" si="3"/>
        <v>VISIBLE</v>
      </c>
    </row>
    <row r="142" spans="1:12" x14ac:dyDescent="0.35">
      <c r="A142" s="11">
        <v>44133</v>
      </c>
      <c r="B142" s="17">
        <v>0.80474537037037042</v>
      </c>
      <c r="C142" s="17">
        <v>0.8081018518518519</v>
      </c>
      <c r="D142" s="14" t="s">
        <v>10</v>
      </c>
      <c r="E142" s="15">
        <v>29</v>
      </c>
      <c r="F142" s="13">
        <v>-4.66</v>
      </c>
      <c r="G142" s="13">
        <v>-8.9999999999999998E-4</v>
      </c>
      <c r="H142" s="13">
        <v>0</v>
      </c>
      <c r="I142" s="13">
        <v>1.22</v>
      </c>
      <c r="J142" s="13">
        <v>-5.84</v>
      </c>
      <c r="K142" s="16">
        <f>HOUR(Tableau1[[#This Row],[Heure d''entrée]])</f>
        <v>19</v>
      </c>
      <c r="L142" s="1" t="str">
        <f t="shared" si="3"/>
        <v>VISIBLE</v>
      </c>
    </row>
    <row r="143" spans="1:12" x14ac:dyDescent="0.35">
      <c r="A143" s="11">
        <v>44133</v>
      </c>
      <c r="B143" s="17">
        <v>0.8081018518518519</v>
      </c>
      <c r="C143" s="17">
        <v>0.82511574074074068</v>
      </c>
      <c r="D143" s="14" t="s">
        <v>9</v>
      </c>
      <c r="E143" s="15">
        <v>147</v>
      </c>
      <c r="F143" s="13">
        <v>14.5</v>
      </c>
      <c r="G143" s="13">
        <v>2.7000000000000001E-3</v>
      </c>
      <c r="H143" s="13">
        <v>0</v>
      </c>
      <c r="I143" s="13">
        <v>19.04</v>
      </c>
      <c r="J143" s="13">
        <v>-5.26</v>
      </c>
      <c r="K143" s="16">
        <f>HOUR(Tableau1[[#This Row],[Heure d''entrée]])</f>
        <v>19</v>
      </c>
      <c r="L143" s="1" t="str">
        <f t="shared" si="3"/>
        <v>VISIBLE</v>
      </c>
    </row>
    <row r="144" spans="1:12" x14ac:dyDescent="0.35">
      <c r="A144" s="11">
        <v>44133</v>
      </c>
      <c r="B144" s="17">
        <v>0.83738425925925919</v>
      </c>
      <c r="C144" s="17">
        <v>0.83993055555555562</v>
      </c>
      <c r="D144" s="14" t="s">
        <v>10</v>
      </c>
      <c r="E144" s="15">
        <v>22</v>
      </c>
      <c r="F144" s="13">
        <v>-6.16</v>
      </c>
      <c r="G144" s="13">
        <v>-1.1000000000000001E-3</v>
      </c>
      <c r="H144" s="13">
        <v>0</v>
      </c>
      <c r="I144" s="13">
        <v>0</v>
      </c>
      <c r="J144" s="13">
        <v>-7.04</v>
      </c>
      <c r="K144" s="16">
        <f>HOUR(Tableau1[[#This Row],[Heure d''entrée]])</f>
        <v>20</v>
      </c>
      <c r="L144" s="1" t="str">
        <f t="shared" si="3"/>
        <v>VISIBLE</v>
      </c>
    </row>
    <row r="145" spans="1:12" x14ac:dyDescent="0.35">
      <c r="A145" s="11">
        <v>44133</v>
      </c>
      <c r="B145" s="17">
        <v>0.83993055555555562</v>
      </c>
      <c r="C145" s="17">
        <v>0.84745370370370365</v>
      </c>
      <c r="D145" s="14" t="s">
        <v>9</v>
      </c>
      <c r="E145" s="15">
        <v>65</v>
      </c>
      <c r="F145" s="13">
        <v>5.22</v>
      </c>
      <c r="G145" s="13">
        <v>1E-3</v>
      </c>
      <c r="H145" s="13">
        <v>0</v>
      </c>
      <c r="I145" s="13">
        <v>16.64</v>
      </c>
      <c r="J145" s="13">
        <v>-2.86</v>
      </c>
      <c r="K145" s="16">
        <f>HOUR(Tableau1[[#This Row],[Heure d''entrée]])</f>
        <v>20</v>
      </c>
      <c r="L145" s="1" t="str">
        <f t="shared" si="3"/>
        <v>VISIBLE</v>
      </c>
    </row>
    <row r="146" spans="1:12" x14ac:dyDescent="0.35">
      <c r="A146" s="11">
        <v>44133</v>
      </c>
      <c r="B146" s="17">
        <v>0.88576388888888891</v>
      </c>
      <c r="C146" s="17">
        <v>0.8994212962962963</v>
      </c>
      <c r="D146" s="14" t="s">
        <v>9</v>
      </c>
      <c r="E146" s="15">
        <v>113</v>
      </c>
      <c r="F146" s="13">
        <v>14.36</v>
      </c>
      <c r="G146" s="13">
        <v>2.7000000000000001E-3</v>
      </c>
      <c r="H146" s="13">
        <v>0</v>
      </c>
      <c r="I146" s="13">
        <v>20.399999999999999</v>
      </c>
      <c r="J146" s="13">
        <v>-2.04</v>
      </c>
      <c r="K146" s="16">
        <f>HOUR(Tableau1[[#This Row],[Heure d''entrée]])</f>
        <v>21</v>
      </c>
      <c r="L146" s="1" t="str">
        <f t="shared" si="3"/>
        <v>VISIBLE</v>
      </c>
    </row>
    <row r="147" spans="1:12" x14ac:dyDescent="0.35">
      <c r="A147" s="11">
        <v>44134</v>
      </c>
      <c r="B147" s="17">
        <v>0.24224537037037039</v>
      </c>
      <c r="C147" s="17">
        <v>0.26307870370370373</v>
      </c>
      <c r="D147" s="14" t="s">
        <v>9</v>
      </c>
      <c r="E147" s="15">
        <v>179</v>
      </c>
      <c r="F147" s="13">
        <v>27.14</v>
      </c>
      <c r="G147" s="13">
        <v>5.1000000000000004E-3</v>
      </c>
      <c r="H147" s="13">
        <v>0</v>
      </c>
      <c r="I147" s="13">
        <v>29.92</v>
      </c>
      <c r="J147" s="13">
        <v>-0.68</v>
      </c>
      <c r="K147" s="16">
        <f>HOUR(Tableau1[[#This Row],[Heure d''entrée]])</f>
        <v>5</v>
      </c>
      <c r="L147" s="1" t="str">
        <f t="shared" ref="L147:L178" si="4">IF(SUBTOTAL(103,F147)=1,"VISIBLE","HIDDEN")</f>
        <v>VISIBLE</v>
      </c>
    </row>
    <row r="148" spans="1:12" x14ac:dyDescent="0.35">
      <c r="A148" s="11">
        <v>44134</v>
      </c>
      <c r="B148" s="17">
        <v>0.27511574074074074</v>
      </c>
      <c r="C148" s="17">
        <v>0.28530092592592593</v>
      </c>
      <c r="D148" s="14" t="s">
        <v>9</v>
      </c>
      <c r="E148" s="15">
        <v>88</v>
      </c>
      <c r="F148" s="13">
        <v>9.14</v>
      </c>
      <c r="G148" s="13">
        <v>1.6999999999999999E-3</v>
      </c>
      <c r="H148" s="13">
        <v>0</v>
      </c>
      <c r="I148" s="13">
        <v>9.52</v>
      </c>
      <c r="J148" s="13">
        <v>-7.68</v>
      </c>
      <c r="K148" s="16">
        <f>HOUR(Tableau1[[#This Row],[Heure d''entrée]])</f>
        <v>6</v>
      </c>
      <c r="L148" s="1" t="str">
        <f t="shared" si="4"/>
        <v>VISIBLE</v>
      </c>
    </row>
    <row r="149" spans="1:12" x14ac:dyDescent="0.35">
      <c r="A149" s="11">
        <v>44134</v>
      </c>
      <c r="B149" s="17">
        <v>0.28541666666666665</v>
      </c>
      <c r="C149" s="17">
        <v>0.30069444444444443</v>
      </c>
      <c r="D149" s="14" t="s">
        <v>9</v>
      </c>
      <c r="E149" s="15">
        <v>132</v>
      </c>
      <c r="F149" s="13">
        <v>23.04</v>
      </c>
      <c r="G149" s="13">
        <v>4.4000000000000003E-3</v>
      </c>
      <c r="H149" s="13">
        <v>0</v>
      </c>
      <c r="I149" s="13">
        <v>23.62</v>
      </c>
      <c r="J149" s="13">
        <v>-11.08</v>
      </c>
      <c r="K149" s="16">
        <f>HOUR(Tableau1[[#This Row],[Heure d''entrée]])</f>
        <v>6</v>
      </c>
      <c r="L149" s="1" t="str">
        <f t="shared" si="4"/>
        <v>VISIBLE</v>
      </c>
    </row>
    <row r="150" spans="1:12" x14ac:dyDescent="0.35">
      <c r="A150" s="11">
        <v>44134</v>
      </c>
      <c r="B150" s="17">
        <v>0.30081018518518515</v>
      </c>
      <c r="C150" s="17">
        <v>0.3193287037037037</v>
      </c>
      <c r="D150" s="14" t="s">
        <v>9</v>
      </c>
      <c r="E150" s="15">
        <v>160</v>
      </c>
      <c r="F150" s="13">
        <v>-14.96</v>
      </c>
      <c r="G150" s="13">
        <v>-2.8999999999999998E-3</v>
      </c>
      <c r="H150" s="13">
        <v>0</v>
      </c>
      <c r="I150" s="13">
        <v>0</v>
      </c>
      <c r="J150" s="13">
        <v>-17.88</v>
      </c>
      <c r="K150" s="16">
        <f>HOUR(Tableau1[[#This Row],[Heure d''entrée]])</f>
        <v>7</v>
      </c>
      <c r="L150" s="1" t="str">
        <f t="shared" si="4"/>
        <v>VISIBLE</v>
      </c>
    </row>
    <row r="151" spans="1:12" x14ac:dyDescent="0.35">
      <c r="A151" s="11">
        <v>44134</v>
      </c>
      <c r="B151" s="17">
        <v>0.3193287037037037</v>
      </c>
      <c r="C151" s="17">
        <v>0.34490740740740744</v>
      </c>
      <c r="D151" s="14" t="s">
        <v>10</v>
      </c>
      <c r="E151" s="15">
        <v>221</v>
      </c>
      <c r="F151" s="13">
        <v>5.94</v>
      </c>
      <c r="G151" s="13">
        <v>1.1000000000000001E-3</v>
      </c>
      <c r="H151" s="13">
        <v>0</v>
      </c>
      <c r="I151" s="13">
        <v>6.84</v>
      </c>
      <c r="J151" s="13">
        <v>-5.36</v>
      </c>
      <c r="K151" s="16">
        <f>HOUR(Tableau1[[#This Row],[Heure d''entrée]])</f>
        <v>7</v>
      </c>
      <c r="L151" s="1" t="str">
        <f t="shared" si="4"/>
        <v>VISIBLE</v>
      </c>
    </row>
    <row r="152" spans="1:12" x14ac:dyDescent="0.35">
      <c r="A152" s="11">
        <v>44134</v>
      </c>
      <c r="B152" s="17">
        <v>0.38946759259259256</v>
      </c>
      <c r="C152" s="17">
        <v>0.39560185185185182</v>
      </c>
      <c r="D152" s="14" t="s">
        <v>9</v>
      </c>
      <c r="E152" s="15">
        <v>53</v>
      </c>
      <c r="F152" s="13">
        <v>-5.16</v>
      </c>
      <c r="G152" s="13">
        <v>-1E-3</v>
      </c>
      <c r="H152" s="13">
        <v>0</v>
      </c>
      <c r="I152" s="13">
        <v>1.82</v>
      </c>
      <c r="J152" s="13">
        <v>-6.14</v>
      </c>
      <c r="K152" s="16">
        <f>HOUR(Tableau1[[#This Row],[Heure d''entrée]])</f>
        <v>9</v>
      </c>
      <c r="L152" s="1" t="str">
        <f t="shared" si="4"/>
        <v>VISIBLE</v>
      </c>
    </row>
    <row r="153" spans="1:12" x14ac:dyDescent="0.35">
      <c r="A153" s="11">
        <v>44134</v>
      </c>
      <c r="B153" s="17">
        <v>0.39560185185185182</v>
      </c>
      <c r="C153" s="17">
        <v>0.40995370370370371</v>
      </c>
      <c r="D153" s="14" t="s">
        <v>10</v>
      </c>
      <c r="E153" s="15">
        <v>124</v>
      </c>
      <c r="F153" s="13">
        <v>-10.66</v>
      </c>
      <c r="G153" s="13">
        <v>-2E-3</v>
      </c>
      <c r="H153" s="13">
        <v>0</v>
      </c>
      <c r="I153" s="13">
        <v>6.94</v>
      </c>
      <c r="J153" s="13">
        <v>-11.52</v>
      </c>
      <c r="K153" s="16">
        <f>HOUR(Tableau1[[#This Row],[Heure d''entrée]])</f>
        <v>9</v>
      </c>
      <c r="L153" s="1" t="str">
        <f t="shared" si="4"/>
        <v>VISIBLE</v>
      </c>
    </row>
    <row r="154" spans="1:12" x14ac:dyDescent="0.35">
      <c r="A154" s="11">
        <v>44134</v>
      </c>
      <c r="B154" s="17">
        <v>0.40995370370370371</v>
      </c>
      <c r="C154" s="17">
        <v>0.43055555555555558</v>
      </c>
      <c r="D154" s="14" t="s">
        <v>9</v>
      </c>
      <c r="E154" s="15">
        <v>178</v>
      </c>
      <c r="F154" s="13">
        <v>-21.02</v>
      </c>
      <c r="G154" s="13">
        <v>-4.0000000000000001E-3</v>
      </c>
      <c r="H154" s="13">
        <v>0</v>
      </c>
      <c r="I154" s="13">
        <v>8.44</v>
      </c>
      <c r="J154" s="13">
        <v>-21.3</v>
      </c>
      <c r="K154" s="16">
        <f>HOUR(Tableau1[[#This Row],[Heure d''entrée]])</f>
        <v>9</v>
      </c>
      <c r="L154" s="1" t="str">
        <f t="shared" si="4"/>
        <v>VISIBLE</v>
      </c>
    </row>
    <row r="155" spans="1:12" x14ac:dyDescent="0.35">
      <c r="A155" s="11">
        <v>44134</v>
      </c>
      <c r="B155" s="17">
        <v>0.45208333333333334</v>
      </c>
      <c r="C155" s="17">
        <v>0.45532407407407405</v>
      </c>
      <c r="D155" s="14" t="s">
        <v>10</v>
      </c>
      <c r="E155" s="15">
        <v>28</v>
      </c>
      <c r="F155" s="13">
        <v>-5.46</v>
      </c>
      <c r="G155" s="13">
        <v>-1E-3</v>
      </c>
      <c r="H155" s="13">
        <v>0</v>
      </c>
      <c r="I155" s="13">
        <v>3.02</v>
      </c>
      <c r="J155" s="13">
        <v>-5.64</v>
      </c>
      <c r="K155" s="16">
        <f>HOUR(Tableau1[[#This Row],[Heure d''entrée]])</f>
        <v>10</v>
      </c>
      <c r="L155" s="1" t="str">
        <f t="shared" si="4"/>
        <v>VISIBLE</v>
      </c>
    </row>
    <row r="156" spans="1:12" x14ac:dyDescent="0.35">
      <c r="A156" s="11">
        <v>44134</v>
      </c>
      <c r="B156" s="17">
        <v>0.45532407407407405</v>
      </c>
      <c r="C156" s="17">
        <v>0.46388888888888885</v>
      </c>
      <c r="D156" s="14" t="s">
        <v>9</v>
      </c>
      <c r="E156" s="15">
        <v>74</v>
      </c>
      <c r="F156" s="13">
        <v>-2.66</v>
      </c>
      <c r="G156" s="13">
        <v>-5.0000000000000001E-4</v>
      </c>
      <c r="H156" s="13">
        <v>0</v>
      </c>
      <c r="I156" s="13">
        <v>3.14</v>
      </c>
      <c r="J156" s="13">
        <v>-5.46</v>
      </c>
      <c r="K156" s="16">
        <f>HOUR(Tableau1[[#This Row],[Heure d''entrée]])</f>
        <v>10</v>
      </c>
      <c r="L156" s="1" t="str">
        <f t="shared" si="4"/>
        <v>VISIBLE</v>
      </c>
    </row>
    <row r="157" spans="1:12" x14ac:dyDescent="0.35">
      <c r="A157" s="11">
        <v>44134</v>
      </c>
      <c r="B157" s="17">
        <v>0.46388888888888885</v>
      </c>
      <c r="C157" s="17">
        <v>0.4689814814814815</v>
      </c>
      <c r="D157" s="14" t="s">
        <v>10</v>
      </c>
      <c r="E157" s="15">
        <v>44</v>
      </c>
      <c r="F157" s="13">
        <v>-3.16</v>
      </c>
      <c r="G157" s="13">
        <v>-5.9999999999999995E-4</v>
      </c>
      <c r="H157" s="13">
        <v>0</v>
      </c>
      <c r="I157" s="13">
        <v>0.84</v>
      </c>
      <c r="J157" s="13">
        <v>-3.56</v>
      </c>
      <c r="K157" s="16">
        <f>HOUR(Tableau1[[#This Row],[Heure d''entrée]])</f>
        <v>11</v>
      </c>
      <c r="L157" s="1" t="str">
        <f t="shared" si="4"/>
        <v>VISIBLE</v>
      </c>
    </row>
    <row r="158" spans="1:12" x14ac:dyDescent="0.35">
      <c r="A158" s="11">
        <v>44134</v>
      </c>
      <c r="B158" s="17">
        <v>0.4689814814814815</v>
      </c>
      <c r="C158" s="17">
        <v>0.49050925925925926</v>
      </c>
      <c r="D158" s="14" t="s">
        <v>9</v>
      </c>
      <c r="E158" s="15">
        <v>186</v>
      </c>
      <c r="F158" s="13">
        <v>-5.26</v>
      </c>
      <c r="G158" s="13">
        <v>-1E-3</v>
      </c>
      <c r="H158" s="13">
        <v>0</v>
      </c>
      <c r="I158" s="13">
        <v>10.24</v>
      </c>
      <c r="J158" s="13">
        <v>-5.66</v>
      </c>
      <c r="K158" s="16">
        <f>HOUR(Tableau1[[#This Row],[Heure d''entrée]])</f>
        <v>11</v>
      </c>
      <c r="L158" s="1" t="str">
        <f t="shared" si="4"/>
        <v>VISIBLE</v>
      </c>
    </row>
    <row r="159" spans="1:12" x14ac:dyDescent="0.35">
      <c r="A159" s="11">
        <v>44134</v>
      </c>
      <c r="B159" s="17">
        <v>0.49050925925925926</v>
      </c>
      <c r="C159" s="17">
        <v>0.5019675925925926</v>
      </c>
      <c r="D159" s="14" t="s">
        <v>10</v>
      </c>
      <c r="E159" s="15">
        <v>99</v>
      </c>
      <c r="F159" s="13">
        <v>10.48</v>
      </c>
      <c r="G159" s="13">
        <v>2E-3</v>
      </c>
      <c r="H159" s="13">
        <v>0</v>
      </c>
      <c r="I159" s="13">
        <v>15.74</v>
      </c>
      <c r="J159" s="13">
        <v>-10.46</v>
      </c>
      <c r="K159" s="16">
        <f>HOUR(Tableau1[[#This Row],[Heure d''entrée]])</f>
        <v>11</v>
      </c>
      <c r="L159" s="1" t="str">
        <f t="shared" si="4"/>
        <v>VISIBLE</v>
      </c>
    </row>
    <row r="160" spans="1:12" x14ac:dyDescent="0.35">
      <c r="A160" s="11">
        <v>44134</v>
      </c>
      <c r="B160" s="17">
        <v>0.52175925925925926</v>
      </c>
      <c r="C160" s="17">
        <v>0.54976851851851849</v>
      </c>
      <c r="D160" s="14" t="s">
        <v>9</v>
      </c>
      <c r="E160" s="15">
        <v>241</v>
      </c>
      <c r="F160" s="13">
        <v>12.64</v>
      </c>
      <c r="G160" s="13">
        <v>2.3999999999999998E-3</v>
      </c>
      <c r="H160" s="13">
        <v>0</v>
      </c>
      <c r="I160" s="13">
        <v>14.22</v>
      </c>
      <c r="J160" s="13">
        <v>-3.88</v>
      </c>
      <c r="K160" s="16">
        <f>HOUR(Tableau1[[#This Row],[Heure d''entrée]])</f>
        <v>12</v>
      </c>
      <c r="L160" s="1" t="str">
        <f t="shared" si="4"/>
        <v>VISIBLE</v>
      </c>
    </row>
    <row r="161" spans="1:12" x14ac:dyDescent="0.35">
      <c r="A161" s="11">
        <v>44134</v>
      </c>
      <c r="B161" s="17">
        <v>0.55347222222222225</v>
      </c>
      <c r="C161" s="17">
        <v>0.57638888888888895</v>
      </c>
      <c r="D161" s="14" t="s">
        <v>9</v>
      </c>
      <c r="E161" s="15">
        <v>198</v>
      </c>
      <c r="F161" s="13">
        <v>-21.12</v>
      </c>
      <c r="G161" s="13">
        <v>-4.0000000000000001E-3</v>
      </c>
      <c r="H161" s="13">
        <v>0</v>
      </c>
      <c r="I161" s="13">
        <v>3.62</v>
      </c>
      <c r="J161" s="13">
        <v>-21.12</v>
      </c>
      <c r="K161" s="16">
        <f>HOUR(Tableau1[[#This Row],[Heure d''entrée]])</f>
        <v>13</v>
      </c>
      <c r="L161" s="1" t="str">
        <f t="shared" si="4"/>
        <v>VISIBLE</v>
      </c>
    </row>
    <row r="162" spans="1:12" x14ac:dyDescent="0.35">
      <c r="A162" s="11">
        <v>44134</v>
      </c>
      <c r="B162" s="17">
        <v>0.58807870370370374</v>
      </c>
      <c r="C162" s="17">
        <v>0.60729166666666667</v>
      </c>
      <c r="D162" s="14" t="s">
        <v>10</v>
      </c>
      <c r="E162" s="15">
        <v>166</v>
      </c>
      <c r="F162" s="13">
        <v>23.82</v>
      </c>
      <c r="G162" s="13">
        <v>4.4999999999999997E-3</v>
      </c>
      <c r="H162" s="13">
        <v>0</v>
      </c>
      <c r="I162" s="13">
        <v>31.72</v>
      </c>
      <c r="J162" s="13">
        <v>-7.08</v>
      </c>
      <c r="K162" s="16">
        <f>HOUR(Tableau1[[#This Row],[Heure d''entrée]])</f>
        <v>14</v>
      </c>
      <c r="L162" s="1" t="str">
        <f t="shared" si="4"/>
        <v>VISIBLE</v>
      </c>
    </row>
    <row r="163" spans="1:12" x14ac:dyDescent="0.35">
      <c r="A163" s="11">
        <v>44134</v>
      </c>
      <c r="B163" s="17">
        <v>0.63217592592592597</v>
      </c>
      <c r="C163" s="17">
        <v>0.64097222222222217</v>
      </c>
      <c r="D163" s="14" t="s">
        <v>9</v>
      </c>
      <c r="E163" s="15">
        <v>76</v>
      </c>
      <c r="F163" s="13">
        <v>15.76</v>
      </c>
      <c r="G163" s="13">
        <v>3.0000000000000001E-3</v>
      </c>
      <c r="H163" s="13">
        <v>0</v>
      </c>
      <c r="I163" s="13">
        <v>20.72</v>
      </c>
      <c r="J163" s="13">
        <v>-1.68</v>
      </c>
      <c r="K163" s="7">
        <f>HOUR(Tableau1[[#This Row],[Heure d''entrée]])</f>
        <v>15</v>
      </c>
      <c r="L163" s="1" t="str">
        <f t="shared" si="4"/>
        <v>VISIBLE</v>
      </c>
    </row>
    <row r="164" spans="1:12" x14ac:dyDescent="0.35">
      <c r="A164" s="11">
        <v>44134</v>
      </c>
      <c r="B164" s="17">
        <v>0.64155092592592589</v>
      </c>
      <c r="C164" s="17">
        <v>0.64629629629629626</v>
      </c>
      <c r="D164" s="14" t="s">
        <v>9</v>
      </c>
      <c r="E164" s="15">
        <v>41</v>
      </c>
      <c r="F164" s="13">
        <v>17.12</v>
      </c>
      <c r="G164" s="13">
        <v>3.2000000000000002E-3</v>
      </c>
      <c r="H164" s="13">
        <v>0</v>
      </c>
      <c r="I164" s="13">
        <v>26.42</v>
      </c>
      <c r="J164" s="13">
        <v>-2.58</v>
      </c>
      <c r="K164" s="7">
        <f>HOUR(Tableau1[[#This Row],[Heure d''entrée]])</f>
        <v>15</v>
      </c>
      <c r="L164" s="1" t="str">
        <f t="shared" si="4"/>
        <v>VISIBLE</v>
      </c>
    </row>
    <row r="165" spans="1:12" x14ac:dyDescent="0.35">
      <c r="A165" s="11">
        <v>44134</v>
      </c>
      <c r="B165" s="17">
        <v>0.66608796296296291</v>
      </c>
      <c r="C165" s="17">
        <v>0.67025462962962967</v>
      </c>
      <c r="D165" s="14" t="s">
        <v>9</v>
      </c>
      <c r="E165" s="15">
        <v>30</v>
      </c>
      <c r="F165" s="13">
        <v>-14.76</v>
      </c>
      <c r="G165" s="13">
        <v>-2.8E-3</v>
      </c>
      <c r="H165" s="13">
        <v>0</v>
      </c>
      <c r="I165" s="13">
        <v>6.32</v>
      </c>
      <c r="J165" s="13">
        <v>-19.88</v>
      </c>
      <c r="K165" s="16">
        <f>HOUR(Tableau1[[#This Row],[Heure d''entrée]])</f>
        <v>15</v>
      </c>
      <c r="L165" s="1" t="str">
        <f t="shared" si="4"/>
        <v>VISIBLE</v>
      </c>
    </row>
    <row r="166" spans="1:12" x14ac:dyDescent="0.35">
      <c r="A166" s="11">
        <v>44134</v>
      </c>
      <c r="B166" s="17">
        <v>0.67025462962962967</v>
      </c>
      <c r="C166" s="17">
        <v>0.67326388888888899</v>
      </c>
      <c r="D166" s="14" t="s">
        <v>10</v>
      </c>
      <c r="E166" s="6">
        <v>26</v>
      </c>
      <c r="F166" s="13">
        <v>-9.06</v>
      </c>
      <c r="G166" s="13">
        <v>-1.6999999999999999E-3</v>
      </c>
      <c r="H166" s="13">
        <v>0</v>
      </c>
      <c r="I166" s="13">
        <v>3.04</v>
      </c>
      <c r="J166" s="13">
        <v>-9.92</v>
      </c>
      <c r="K166" s="16">
        <f>HOUR(Tableau1[[#This Row],[Heure d''entrée]])</f>
        <v>16</v>
      </c>
      <c r="L166" s="1" t="str">
        <f t="shared" si="4"/>
        <v>VISIBLE</v>
      </c>
    </row>
    <row r="167" spans="1:12" x14ac:dyDescent="0.35">
      <c r="A167" s="11">
        <v>44134</v>
      </c>
      <c r="B167" s="17">
        <v>0.67326388888888899</v>
      </c>
      <c r="C167" s="17">
        <v>0.67685185185185182</v>
      </c>
      <c r="D167" s="14" t="s">
        <v>9</v>
      </c>
      <c r="E167" s="6">
        <v>31</v>
      </c>
      <c r="F167" s="13">
        <v>-20.98</v>
      </c>
      <c r="G167" s="13">
        <v>-4.0000000000000001E-3</v>
      </c>
      <c r="H167" s="13">
        <v>0</v>
      </c>
      <c r="I167" s="13">
        <v>1.84</v>
      </c>
      <c r="J167" s="13">
        <v>-21.46</v>
      </c>
      <c r="K167" s="16">
        <f>HOUR(Tableau1[[#This Row],[Heure d''entrée]])</f>
        <v>16</v>
      </c>
      <c r="L167" s="1" t="str">
        <f t="shared" si="4"/>
        <v>VISIBLE</v>
      </c>
    </row>
    <row r="168" spans="1:12" x14ac:dyDescent="0.35">
      <c r="A168" s="11">
        <v>44134</v>
      </c>
      <c r="B168" s="17">
        <v>0.68414351851851851</v>
      </c>
      <c r="C168" s="17">
        <v>0.68692129629629628</v>
      </c>
      <c r="D168" s="14" t="s">
        <v>10</v>
      </c>
      <c r="E168" s="6">
        <v>24</v>
      </c>
      <c r="F168" s="13">
        <v>-12.66</v>
      </c>
      <c r="G168" s="13">
        <v>-2.3999999999999998E-3</v>
      </c>
      <c r="H168" s="13">
        <v>0</v>
      </c>
      <c r="I168" s="13">
        <v>0</v>
      </c>
      <c r="J168" s="13">
        <v>-13.28</v>
      </c>
      <c r="K168" s="16">
        <f>HOUR(Tableau1[[#This Row],[Heure d''entrée]])</f>
        <v>16</v>
      </c>
      <c r="L168" s="1" t="str">
        <f t="shared" si="4"/>
        <v>VISIBLE</v>
      </c>
    </row>
    <row r="169" spans="1:12" x14ac:dyDescent="0.35">
      <c r="A169" s="11">
        <v>44134</v>
      </c>
      <c r="B169" s="17">
        <v>0.68692129629629628</v>
      </c>
      <c r="C169" s="17">
        <v>0.69942129629629635</v>
      </c>
      <c r="D169" s="14" t="s">
        <v>9</v>
      </c>
      <c r="E169" s="6">
        <v>108</v>
      </c>
      <c r="F169" s="13">
        <v>4.9400000000000004</v>
      </c>
      <c r="G169" s="13">
        <v>8.9999999999999998E-4</v>
      </c>
      <c r="H169" s="13">
        <v>0</v>
      </c>
      <c r="I169" s="13">
        <v>11.24</v>
      </c>
      <c r="J169" s="13">
        <v>-4.96</v>
      </c>
      <c r="K169" s="16">
        <f>HOUR(Tableau1[[#This Row],[Heure d''entrée]])</f>
        <v>16</v>
      </c>
      <c r="L169" s="1" t="str">
        <f t="shared" si="4"/>
        <v>VISIBLE</v>
      </c>
    </row>
    <row r="170" spans="1:12" x14ac:dyDescent="0.35">
      <c r="A170" s="11">
        <v>44134</v>
      </c>
      <c r="B170" s="17">
        <v>0.69942129629629635</v>
      </c>
      <c r="C170" s="17">
        <v>0.70208333333333339</v>
      </c>
      <c r="D170" s="14" t="s">
        <v>10</v>
      </c>
      <c r="E170" s="6">
        <v>23</v>
      </c>
      <c r="F170" s="13">
        <v>13.22</v>
      </c>
      <c r="G170" s="13">
        <v>2.5000000000000001E-3</v>
      </c>
      <c r="H170" s="13">
        <v>0</v>
      </c>
      <c r="I170" s="13">
        <v>17.64</v>
      </c>
      <c r="J170" s="13">
        <v>-2.76</v>
      </c>
      <c r="K170" s="16">
        <f>HOUR(Tableau1[[#This Row],[Heure d''entrée]])</f>
        <v>16</v>
      </c>
      <c r="L170" s="1" t="str">
        <f t="shared" si="4"/>
        <v>VISIBLE</v>
      </c>
    </row>
    <row r="171" spans="1:12" x14ac:dyDescent="0.35">
      <c r="A171" s="11">
        <v>44134</v>
      </c>
      <c r="B171" s="17">
        <v>0.71990740740740744</v>
      </c>
      <c r="C171" s="17">
        <v>0.72870370370370363</v>
      </c>
      <c r="D171" s="14" t="s">
        <v>10</v>
      </c>
      <c r="E171" s="6">
        <v>76</v>
      </c>
      <c r="F171" s="13">
        <v>11.44</v>
      </c>
      <c r="G171" s="13">
        <v>2.2000000000000001E-3</v>
      </c>
      <c r="H171" s="13">
        <v>0</v>
      </c>
      <c r="I171" s="13">
        <v>13.12</v>
      </c>
      <c r="J171" s="13">
        <v>-1.08</v>
      </c>
      <c r="K171" s="16">
        <f>HOUR(Tableau1[[#This Row],[Heure d''entrée]])</f>
        <v>17</v>
      </c>
      <c r="L171" s="1" t="str">
        <f t="shared" si="4"/>
        <v>VISIBLE</v>
      </c>
    </row>
    <row r="172" spans="1:12" x14ac:dyDescent="0.35">
      <c r="A172" s="11">
        <v>44134</v>
      </c>
      <c r="B172" s="17">
        <v>0.72881944444444446</v>
      </c>
      <c r="C172" s="17">
        <v>0.73958333333333337</v>
      </c>
      <c r="D172" s="14" t="s">
        <v>10</v>
      </c>
      <c r="E172" s="6">
        <v>93</v>
      </c>
      <c r="F172" s="13">
        <v>-21.18</v>
      </c>
      <c r="G172" s="13">
        <v>-4.0000000000000001E-3</v>
      </c>
      <c r="H172" s="13">
        <v>0</v>
      </c>
      <c r="I172" s="13">
        <v>0</v>
      </c>
      <c r="J172" s="13">
        <v>-21.18</v>
      </c>
      <c r="K172" s="16">
        <f>HOUR(Tableau1[[#This Row],[Heure d''entrée]])</f>
        <v>17</v>
      </c>
      <c r="L172" s="1" t="str">
        <f t="shared" si="4"/>
        <v>VISIBLE</v>
      </c>
    </row>
    <row r="173" spans="1:12" x14ac:dyDescent="0.35">
      <c r="A173" s="11">
        <v>44134</v>
      </c>
      <c r="B173" s="17">
        <v>0.75138888888888899</v>
      </c>
      <c r="C173" s="17">
        <v>0.75416666666666676</v>
      </c>
      <c r="D173" s="14" t="s">
        <v>10</v>
      </c>
      <c r="E173" s="6">
        <v>24</v>
      </c>
      <c r="F173" s="13">
        <v>-12.96</v>
      </c>
      <c r="G173" s="13">
        <v>-2.5000000000000001E-3</v>
      </c>
      <c r="H173" s="13">
        <v>0</v>
      </c>
      <c r="I173" s="13">
        <v>0</v>
      </c>
      <c r="J173" s="13">
        <v>-14.34</v>
      </c>
      <c r="K173" s="16">
        <f>HOUR(Tableau1[[#This Row],[Heure d''entrée]])</f>
        <v>18</v>
      </c>
      <c r="L173" s="1" t="str">
        <f t="shared" si="4"/>
        <v>VISIBLE</v>
      </c>
    </row>
    <row r="174" spans="1:12" x14ac:dyDescent="0.35">
      <c r="A174" s="11">
        <v>44134</v>
      </c>
      <c r="B174" s="17">
        <v>0.75416666666666676</v>
      </c>
      <c r="C174" s="17">
        <v>0.77719907407407407</v>
      </c>
      <c r="D174" s="14" t="s">
        <v>9</v>
      </c>
      <c r="E174" s="6">
        <v>199</v>
      </c>
      <c r="F174" s="13">
        <v>19.899999999999999</v>
      </c>
      <c r="G174" s="13">
        <v>3.8E-3</v>
      </c>
      <c r="H174" s="13">
        <v>0</v>
      </c>
      <c r="I174" s="13">
        <v>22.34</v>
      </c>
      <c r="J174" s="13">
        <v>-5.26</v>
      </c>
      <c r="K174" s="16">
        <f>HOUR(Tableau1[[#This Row],[Heure d''entrée]])</f>
        <v>18</v>
      </c>
      <c r="L174" s="1" t="str">
        <f t="shared" si="4"/>
        <v>VISIBLE</v>
      </c>
    </row>
    <row r="175" spans="1:12" x14ac:dyDescent="0.35">
      <c r="A175" s="11">
        <v>44134</v>
      </c>
      <c r="B175" s="17">
        <v>0.80914351851851851</v>
      </c>
      <c r="C175" s="17">
        <v>0.8149305555555556</v>
      </c>
      <c r="D175" s="14" t="s">
        <v>9</v>
      </c>
      <c r="E175" s="6">
        <v>50</v>
      </c>
      <c r="F175" s="13">
        <v>17.04</v>
      </c>
      <c r="G175" s="13">
        <v>3.2000000000000002E-3</v>
      </c>
      <c r="H175" s="13">
        <v>0</v>
      </c>
      <c r="I175" s="13">
        <v>22.12</v>
      </c>
      <c r="J175" s="13">
        <v>0</v>
      </c>
      <c r="K175" s="16">
        <f>HOUR(Tableau1[[#This Row],[Heure d''entrée]])</f>
        <v>19</v>
      </c>
      <c r="L175" s="1" t="str">
        <f t="shared" si="4"/>
        <v>VISIBLE</v>
      </c>
    </row>
    <row r="176" spans="1:12" x14ac:dyDescent="0.35">
      <c r="A176" s="11">
        <v>44134</v>
      </c>
      <c r="B176" s="17">
        <v>0.8212962962962963</v>
      </c>
      <c r="C176" s="17">
        <v>0.83217592592592593</v>
      </c>
      <c r="D176" s="14" t="s">
        <v>9</v>
      </c>
      <c r="E176" s="6">
        <v>94</v>
      </c>
      <c r="F176" s="13">
        <v>-18.96</v>
      </c>
      <c r="G176" s="13">
        <v>-3.5999999999999999E-3</v>
      </c>
      <c r="H176" s="13">
        <v>0</v>
      </c>
      <c r="I176" s="13">
        <v>5.52</v>
      </c>
      <c r="J176" s="13">
        <v>-20.64</v>
      </c>
      <c r="K176" s="16">
        <f>HOUR(Tableau1[[#This Row],[Heure d''entrée]])</f>
        <v>19</v>
      </c>
      <c r="L176" s="1" t="str">
        <f t="shared" si="4"/>
        <v>VISIBLE</v>
      </c>
    </row>
    <row r="177" spans="1:12" x14ac:dyDescent="0.35">
      <c r="A177" s="11">
        <v>44134</v>
      </c>
      <c r="B177" s="17">
        <v>0.83217592592592593</v>
      </c>
      <c r="C177" s="17">
        <v>0.83993055555555562</v>
      </c>
      <c r="D177" s="14" t="s">
        <v>10</v>
      </c>
      <c r="E177" s="6">
        <v>67</v>
      </c>
      <c r="F177" s="13">
        <v>-12.16</v>
      </c>
      <c r="G177" s="13">
        <v>-2.3E-3</v>
      </c>
      <c r="H177" s="13">
        <v>0</v>
      </c>
      <c r="I177" s="13">
        <v>0</v>
      </c>
      <c r="J177" s="13">
        <v>-14.36</v>
      </c>
      <c r="K177" s="16">
        <f>HOUR(Tableau1[[#This Row],[Heure d''entrée]])</f>
        <v>19</v>
      </c>
      <c r="L177" s="1" t="str">
        <f t="shared" si="4"/>
        <v>VISIBLE</v>
      </c>
    </row>
    <row r="178" spans="1:12" x14ac:dyDescent="0.35">
      <c r="A178" s="11">
        <v>44134</v>
      </c>
      <c r="B178" s="17">
        <v>0.83993055555555562</v>
      </c>
      <c r="C178" s="17">
        <v>0.84756944444444438</v>
      </c>
      <c r="D178" s="14" t="s">
        <v>9</v>
      </c>
      <c r="E178" s="6">
        <v>66</v>
      </c>
      <c r="F178" s="13">
        <v>-20.98</v>
      </c>
      <c r="G178" s="13">
        <v>-4.0000000000000001E-3</v>
      </c>
      <c r="H178" s="13">
        <v>0</v>
      </c>
      <c r="I178" s="13">
        <v>0.24</v>
      </c>
      <c r="J178" s="13">
        <v>-21.26</v>
      </c>
      <c r="K178" s="16">
        <f>HOUR(Tableau1[[#This Row],[Heure d''entrée]])</f>
        <v>20</v>
      </c>
      <c r="L178" s="1" t="str">
        <f t="shared" si="4"/>
        <v>VISIBLE</v>
      </c>
    </row>
    <row r="179" spans="1:12" x14ac:dyDescent="0.35">
      <c r="A179" s="11">
        <v>44134</v>
      </c>
      <c r="B179" s="17">
        <v>0.85185185185185175</v>
      </c>
      <c r="C179" s="17">
        <v>0.86099537037037033</v>
      </c>
      <c r="D179" s="14" t="s">
        <v>9</v>
      </c>
      <c r="E179" s="6">
        <v>79</v>
      </c>
      <c r="F179" s="13">
        <v>4.82</v>
      </c>
      <c r="G179" s="13">
        <v>8.9999999999999998E-4</v>
      </c>
      <c r="H179" s="13">
        <v>0</v>
      </c>
      <c r="I179" s="13">
        <v>15.22</v>
      </c>
      <c r="J179" s="13">
        <v>-4.78</v>
      </c>
      <c r="K179" s="16">
        <f>HOUR(Tableau1[[#This Row],[Heure d''entrée]])</f>
        <v>20</v>
      </c>
      <c r="L179" s="1" t="str">
        <f t="shared" ref="L179:L203" si="5">IF(SUBTOTAL(103,F179)=1,"VISIBLE","HIDDEN")</f>
        <v>VISIBLE</v>
      </c>
    </row>
    <row r="180" spans="1:12" x14ac:dyDescent="0.35">
      <c r="A180" s="11">
        <v>44134</v>
      </c>
      <c r="B180" s="17">
        <v>0.86701388888888886</v>
      </c>
      <c r="C180" s="17">
        <v>0.87245370370370379</v>
      </c>
      <c r="D180" s="14" t="s">
        <v>9</v>
      </c>
      <c r="E180" s="6">
        <v>47</v>
      </c>
      <c r="F180" s="13">
        <v>-21.04</v>
      </c>
      <c r="G180" s="13">
        <v>-4.0000000000000001E-3</v>
      </c>
      <c r="H180" s="13">
        <v>0</v>
      </c>
      <c r="I180" s="13">
        <v>1.32</v>
      </c>
      <c r="J180" s="13">
        <v>-21.04</v>
      </c>
      <c r="K180" s="16">
        <f>HOUR(Tableau1[[#This Row],[Heure d''entrée]])</f>
        <v>20</v>
      </c>
      <c r="L180" s="1" t="str">
        <f t="shared" si="5"/>
        <v>VISIBLE</v>
      </c>
    </row>
    <row r="181" spans="1:12" x14ac:dyDescent="0.35">
      <c r="A181" s="11">
        <v>44137</v>
      </c>
      <c r="B181" s="17">
        <v>0.2232638888888889</v>
      </c>
      <c r="C181" s="17">
        <v>0.23287037037037037</v>
      </c>
      <c r="D181" s="14" t="s">
        <v>10</v>
      </c>
      <c r="E181" s="15">
        <v>79</v>
      </c>
      <c r="F181" s="13">
        <v>-0.96</v>
      </c>
      <c r="G181" s="13">
        <v>-2.0000000000000001E-4</v>
      </c>
      <c r="H181" s="13">
        <v>0</v>
      </c>
      <c r="I181" s="13">
        <v>2.42</v>
      </c>
      <c r="J181" s="13">
        <v>-2.38</v>
      </c>
      <c r="K181" s="16">
        <f>HOUR(Tableau1[[#This Row],[Heure d''entrée]])</f>
        <v>5</v>
      </c>
      <c r="L181" s="1" t="str">
        <f t="shared" si="5"/>
        <v>VISIBLE</v>
      </c>
    </row>
    <row r="182" spans="1:12" x14ac:dyDescent="0.35">
      <c r="A182" s="11">
        <v>44137</v>
      </c>
      <c r="B182" s="17">
        <v>0.23287037037037037</v>
      </c>
      <c r="C182" s="17">
        <v>0.26134259259259257</v>
      </c>
      <c r="D182" s="14" t="s">
        <v>9</v>
      </c>
      <c r="E182" s="15">
        <v>240</v>
      </c>
      <c r="F182" s="13">
        <v>-5.26</v>
      </c>
      <c r="G182" s="13">
        <v>-1E-3</v>
      </c>
      <c r="H182" s="13">
        <v>0</v>
      </c>
      <c r="I182" s="13">
        <v>7.44</v>
      </c>
      <c r="J182" s="13">
        <v>-6.12</v>
      </c>
      <c r="K182" s="16">
        <f>HOUR(Tableau1[[#This Row],[Heure d''entrée]])</f>
        <v>5</v>
      </c>
      <c r="L182" s="1" t="str">
        <f t="shared" si="5"/>
        <v>VISIBLE</v>
      </c>
    </row>
    <row r="183" spans="1:12" x14ac:dyDescent="0.35">
      <c r="A183" s="11">
        <v>44137</v>
      </c>
      <c r="B183" s="17">
        <v>0.26134259259259257</v>
      </c>
      <c r="C183" s="17">
        <v>0.27094907407407409</v>
      </c>
      <c r="D183" s="14" t="s">
        <v>10</v>
      </c>
      <c r="E183" s="15">
        <v>83</v>
      </c>
      <c r="F183" s="13">
        <v>-1.96</v>
      </c>
      <c r="G183" s="13">
        <v>-4.0000000000000002E-4</v>
      </c>
      <c r="H183" s="13">
        <v>0</v>
      </c>
      <c r="I183" s="13">
        <v>1.34</v>
      </c>
      <c r="J183" s="13">
        <v>-4.3600000000000003</v>
      </c>
      <c r="K183" s="16">
        <f>HOUR(Tableau1[[#This Row],[Heure d''entrée]])</f>
        <v>6</v>
      </c>
      <c r="L183" s="1" t="str">
        <f t="shared" si="5"/>
        <v>VISIBLE</v>
      </c>
    </row>
    <row r="184" spans="1:12" x14ac:dyDescent="0.35">
      <c r="A184" s="11">
        <v>44137</v>
      </c>
      <c r="B184" s="17">
        <v>0.27094907407407409</v>
      </c>
      <c r="C184" s="17">
        <v>0.30115740740740743</v>
      </c>
      <c r="D184" s="14" t="s">
        <v>9</v>
      </c>
      <c r="E184" s="15">
        <v>259</v>
      </c>
      <c r="F184" s="13">
        <v>-0.16</v>
      </c>
      <c r="G184" s="13">
        <v>0</v>
      </c>
      <c r="H184" s="13">
        <v>0</v>
      </c>
      <c r="I184" s="13">
        <v>3.94</v>
      </c>
      <c r="J184" s="13">
        <v>-8.66</v>
      </c>
      <c r="K184" s="16">
        <f>HOUR(Tableau1[[#This Row],[Heure d''entrée]])</f>
        <v>6</v>
      </c>
      <c r="L184" s="1" t="str">
        <f t="shared" si="5"/>
        <v>VISIBLE</v>
      </c>
    </row>
    <row r="185" spans="1:12" x14ac:dyDescent="0.35">
      <c r="A185" s="11">
        <v>44137</v>
      </c>
      <c r="B185" s="17">
        <v>0.33831018518518513</v>
      </c>
      <c r="C185" s="17">
        <v>0.3677083333333333</v>
      </c>
      <c r="D185" s="14" t="s">
        <v>9</v>
      </c>
      <c r="E185" s="15">
        <v>254</v>
      </c>
      <c r="F185" s="13">
        <v>-21.2</v>
      </c>
      <c r="G185" s="13">
        <v>-4.0000000000000001E-3</v>
      </c>
      <c r="H185" s="13">
        <v>0</v>
      </c>
      <c r="I185" s="13">
        <v>3.32</v>
      </c>
      <c r="J185" s="13">
        <v>-21.2</v>
      </c>
      <c r="K185" s="16">
        <f>HOUR(Tableau1[[#This Row],[Heure d''entrée]])</f>
        <v>8</v>
      </c>
      <c r="L185" s="1" t="str">
        <f t="shared" si="5"/>
        <v>VISIBLE</v>
      </c>
    </row>
    <row r="186" spans="1:12" x14ac:dyDescent="0.35">
      <c r="A186" s="11">
        <v>44137</v>
      </c>
      <c r="B186" s="17">
        <v>0.3679398148148148</v>
      </c>
      <c r="C186" s="17">
        <v>0.38460648148148152</v>
      </c>
      <c r="D186" s="14" t="s">
        <v>10</v>
      </c>
      <c r="E186" s="15">
        <v>144</v>
      </c>
      <c r="F186" s="13">
        <v>-11.96</v>
      </c>
      <c r="G186" s="13">
        <v>-2.2000000000000001E-3</v>
      </c>
      <c r="H186" s="13">
        <v>0</v>
      </c>
      <c r="I186" s="13">
        <v>0</v>
      </c>
      <c r="J186" s="13">
        <v>-14.38</v>
      </c>
      <c r="K186" s="16">
        <f>HOUR(Tableau1[[#This Row],[Heure d''entrée]])</f>
        <v>8</v>
      </c>
      <c r="L186" s="1" t="str">
        <f t="shared" si="5"/>
        <v>VISIBLE</v>
      </c>
    </row>
    <row r="187" spans="1:12" x14ac:dyDescent="0.35">
      <c r="A187" s="11">
        <v>44137</v>
      </c>
      <c r="B187" s="17">
        <v>0.38460648148148152</v>
      </c>
      <c r="C187" s="17">
        <v>0.40567129629629628</v>
      </c>
      <c r="D187" s="14" t="s">
        <v>9</v>
      </c>
      <c r="E187" s="15">
        <v>182</v>
      </c>
      <c r="F187" s="13">
        <v>-4.66</v>
      </c>
      <c r="G187" s="13">
        <v>-8.9999999999999998E-4</v>
      </c>
      <c r="H187" s="13">
        <v>0</v>
      </c>
      <c r="I187" s="13">
        <v>6.04</v>
      </c>
      <c r="J187" s="13">
        <v>-5.52</v>
      </c>
      <c r="K187" s="16">
        <f>HOUR(Tableau1[[#This Row],[Heure d''entrée]])</f>
        <v>9</v>
      </c>
      <c r="L187" s="1" t="str">
        <f t="shared" si="5"/>
        <v>VISIBLE</v>
      </c>
    </row>
    <row r="188" spans="1:12" x14ac:dyDescent="0.35">
      <c r="A188" s="11">
        <v>44137</v>
      </c>
      <c r="B188" s="17">
        <v>0.40567129629629628</v>
      </c>
      <c r="C188" s="17">
        <v>0.41342592592592592</v>
      </c>
      <c r="D188" s="14" t="s">
        <v>10</v>
      </c>
      <c r="E188" s="15">
        <v>67</v>
      </c>
      <c r="F188" s="13">
        <v>12.44</v>
      </c>
      <c r="G188" s="13">
        <v>2.3E-3</v>
      </c>
      <c r="H188" s="13">
        <v>0</v>
      </c>
      <c r="I188" s="13">
        <v>13.04</v>
      </c>
      <c r="J188" s="13">
        <v>-2.66</v>
      </c>
      <c r="K188" s="16">
        <f>HOUR(Tableau1[[#This Row],[Heure d''entrée]])</f>
        <v>9</v>
      </c>
      <c r="L188" s="1" t="str">
        <f t="shared" si="5"/>
        <v>VISIBLE</v>
      </c>
    </row>
    <row r="189" spans="1:12" x14ac:dyDescent="0.35">
      <c r="A189" s="11">
        <v>44137</v>
      </c>
      <c r="B189" s="17">
        <v>0.41944444444444445</v>
      </c>
      <c r="C189" s="17">
        <v>0.42743055555555554</v>
      </c>
      <c r="D189" s="14" t="s">
        <v>10</v>
      </c>
      <c r="E189" s="15">
        <v>69</v>
      </c>
      <c r="F189" s="13">
        <v>5.78</v>
      </c>
      <c r="G189" s="13">
        <v>1.1000000000000001E-3</v>
      </c>
      <c r="H189" s="13">
        <v>0</v>
      </c>
      <c r="I189" s="13">
        <v>11.62</v>
      </c>
      <c r="J189" s="13">
        <v>-0.28000000000000003</v>
      </c>
      <c r="K189" s="16">
        <f>HOUR(Tableau1[[#This Row],[Heure d''entrée]])</f>
        <v>10</v>
      </c>
      <c r="L189" s="1" t="str">
        <f t="shared" si="5"/>
        <v>VISIBLE</v>
      </c>
    </row>
    <row r="190" spans="1:12" x14ac:dyDescent="0.35">
      <c r="A190" s="11">
        <v>44137</v>
      </c>
      <c r="B190" s="17">
        <v>0.53518518518518521</v>
      </c>
      <c r="C190" s="17">
        <v>0.56076388888888895</v>
      </c>
      <c r="D190" s="14" t="s">
        <v>10</v>
      </c>
      <c r="E190" s="15">
        <v>221</v>
      </c>
      <c r="F190" s="13">
        <v>-6.76</v>
      </c>
      <c r="G190" s="13">
        <v>-1.2999999999999999E-3</v>
      </c>
      <c r="H190" s="13">
        <v>0</v>
      </c>
      <c r="I190" s="13">
        <v>3.22</v>
      </c>
      <c r="J190" s="13">
        <v>-8.58</v>
      </c>
      <c r="K190" s="16">
        <f>HOUR(Tableau1[[#This Row],[Heure d''entrée]])</f>
        <v>12</v>
      </c>
      <c r="L190" s="1" t="str">
        <f t="shared" si="5"/>
        <v>VISIBLE</v>
      </c>
    </row>
    <row r="191" spans="1:12" x14ac:dyDescent="0.35">
      <c r="A191" s="11">
        <v>44137</v>
      </c>
      <c r="B191" s="17">
        <v>0.59814814814814821</v>
      </c>
      <c r="C191" s="17">
        <v>0.60856481481481484</v>
      </c>
      <c r="D191" s="14" t="s">
        <v>10</v>
      </c>
      <c r="E191" s="15">
        <v>90</v>
      </c>
      <c r="F191" s="13">
        <v>-5.86</v>
      </c>
      <c r="G191" s="13">
        <v>-1.1000000000000001E-3</v>
      </c>
      <c r="H191" s="13">
        <v>0</v>
      </c>
      <c r="I191" s="13">
        <v>1.02</v>
      </c>
      <c r="J191" s="13">
        <v>-6.24</v>
      </c>
      <c r="K191" s="16">
        <f>HOUR(Tableau1[[#This Row],[Heure d''entrée]])</f>
        <v>14</v>
      </c>
      <c r="L191" s="1" t="str">
        <f t="shared" si="5"/>
        <v>VISIBLE</v>
      </c>
    </row>
    <row r="192" spans="1:12" x14ac:dyDescent="0.35">
      <c r="A192" s="11">
        <v>44137</v>
      </c>
      <c r="B192" s="17">
        <v>0.60856481481481484</v>
      </c>
      <c r="C192" s="17">
        <v>0.63043981481481481</v>
      </c>
      <c r="D192" s="14" t="s">
        <v>9</v>
      </c>
      <c r="E192" s="15">
        <v>189</v>
      </c>
      <c r="F192" s="13">
        <v>2.3199999999999998</v>
      </c>
      <c r="G192" s="13">
        <v>4.0000000000000002E-4</v>
      </c>
      <c r="H192" s="13">
        <v>0</v>
      </c>
      <c r="I192" s="13">
        <v>11.74</v>
      </c>
      <c r="J192" s="13">
        <v>-5.0599999999999996</v>
      </c>
      <c r="K192" s="16">
        <f>HOUR(Tableau1[[#This Row],[Heure d''entrée]])</f>
        <v>14</v>
      </c>
      <c r="L192" s="1" t="str">
        <f t="shared" si="5"/>
        <v>VISIBLE</v>
      </c>
    </row>
    <row r="193" spans="1:15" x14ac:dyDescent="0.35">
      <c r="A193" s="11">
        <v>44137</v>
      </c>
      <c r="B193" s="17">
        <v>0.64456018518518521</v>
      </c>
      <c r="C193" s="17">
        <v>0.64722222222222225</v>
      </c>
      <c r="D193" s="14" t="s">
        <v>10</v>
      </c>
      <c r="E193" s="15">
        <v>23</v>
      </c>
      <c r="F193" s="13">
        <v>-14.26</v>
      </c>
      <c r="G193" s="13">
        <v>-2.7000000000000001E-3</v>
      </c>
      <c r="H193" s="13">
        <v>0</v>
      </c>
      <c r="I193" s="13">
        <v>0.62</v>
      </c>
      <c r="J193" s="13">
        <v>-14.44</v>
      </c>
      <c r="K193" s="7">
        <f>HOUR(Tableau1[[#This Row],[Heure d''entrée]])</f>
        <v>15</v>
      </c>
      <c r="L193" s="1" t="str">
        <f t="shared" si="5"/>
        <v>VISIBLE</v>
      </c>
    </row>
    <row r="194" spans="1:15" x14ac:dyDescent="0.35">
      <c r="A194" s="11">
        <v>44137</v>
      </c>
      <c r="B194" s="17">
        <v>0.64722222222222225</v>
      </c>
      <c r="C194" s="17">
        <v>0.65532407407407411</v>
      </c>
      <c r="D194" s="14" t="s">
        <v>9</v>
      </c>
      <c r="E194" s="15">
        <v>70</v>
      </c>
      <c r="F194" s="13">
        <v>17.440000000000001</v>
      </c>
      <c r="G194" s="13">
        <v>3.3E-3</v>
      </c>
      <c r="H194" s="13">
        <v>0</v>
      </c>
      <c r="I194" s="13">
        <v>17.84</v>
      </c>
      <c r="J194" s="13">
        <v>-6.56</v>
      </c>
      <c r="K194" s="16">
        <f>HOUR(Tableau1[[#This Row],[Heure d''entrée]])</f>
        <v>15</v>
      </c>
      <c r="L194" s="1" t="str">
        <f t="shared" si="5"/>
        <v>VISIBLE</v>
      </c>
    </row>
    <row r="195" spans="1:15" x14ac:dyDescent="0.35">
      <c r="A195" s="11">
        <v>44137</v>
      </c>
      <c r="B195" s="17">
        <v>0.65543981481481484</v>
      </c>
      <c r="C195" s="17">
        <v>0.66099537037037037</v>
      </c>
      <c r="D195" s="14" t="s">
        <v>9</v>
      </c>
      <c r="E195" s="15">
        <v>48</v>
      </c>
      <c r="F195" s="13">
        <v>-21.4</v>
      </c>
      <c r="G195" s="13">
        <v>-4.0000000000000001E-3</v>
      </c>
      <c r="H195" s="13">
        <v>0</v>
      </c>
      <c r="I195" s="13">
        <v>1.52</v>
      </c>
      <c r="J195" s="13">
        <v>-21.4</v>
      </c>
      <c r="K195" s="16">
        <f>HOUR(Tableau1[[#This Row],[Heure d''entrée]])</f>
        <v>15</v>
      </c>
      <c r="L195" s="1" t="str">
        <f t="shared" si="5"/>
        <v>VISIBLE</v>
      </c>
    </row>
    <row r="196" spans="1:15" x14ac:dyDescent="0.35">
      <c r="A196" s="11">
        <v>44137</v>
      </c>
      <c r="B196" s="17">
        <v>0.66782407407407407</v>
      </c>
      <c r="C196" s="17">
        <v>0.68078703703703702</v>
      </c>
      <c r="D196" s="14" t="s">
        <v>10</v>
      </c>
      <c r="E196" s="15">
        <v>112</v>
      </c>
      <c r="F196" s="13">
        <v>8.74</v>
      </c>
      <c r="G196" s="13">
        <v>1.6000000000000001E-3</v>
      </c>
      <c r="H196" s="13">
        <v>0</v>
      </c>
      <c r="I196" s="13">
        <v>16.02</v>
      </c>
      <c r="J196" s="13">
        <v>-6.78</v>
      </c>
      <c r="K196" s="16">
        <f>HOUR(Tableau1[[#This Row],[Heure d''entrée]])</f>
        <v>16</v>
      </c>
      <c r="L196" s="1" t="str">
        <f t="shared" si="5"/>
        <v>VISIBLE</v>
      </c>
    </row>
    <row r="197" spans="1:15" x14ac:dyDescent="0.35">
      <c r="A197" s="11">
        <v>44137</v>
      </c>
      <c r="B197" s="17">
        <v>0.6958333333333333</v>
      </c>
      <c r="C197" s="17">
        <v>0.72372685185185182</v>
      </c>
      <c r="D197" s="14" t="s">
        <v>9</v>
      </c>
      <c r="E197" s="15">
        <v>241</v>
      </c>
      <c r="F197" s="13">
        <v>15.64</v>
      </c>
      <c r="G197" s="13">
        <v>2.8999999999999998E-3</v>
      </c>
      <c r="H197" s="13">
        <v>0</v>
      </c>
      <c r="I197" s="13">
        <v>16.52</v>
      </c>
      <c r="J197" s="13">
        <v>-3.18</v>
      </c>
      <c r="K197" s="16">
        <f>HOUR(Tableau1[[#This Row],[Heure d''entrée]])</f>
        <v>16</v>
      </c>
      <c r="L197" s="1" t="str">
        <f t="shared" si="5"/>
        <v>VISIBLE</v>
      </c>
    </row>
    <row r="198" spans="1:15" x14ac:dyDescent="0.35">
      <c r="A198" s="11">
        <v>44137</v>
      </c>
      <c r="B198" s="17">
        <v>0.76388888888888884</v>
      </c>
      <c r="C198" s="17">
        <v>0.78599537037037026</v>
      </c>
      <c r="D198" s="14" t="s">
        <v>9</v>
      </c>
      <c r="E198" s="15">
        <v>191</v>
      </c>
      <c r="F198" s="13">
        <v>13.08</v>
      </c>
      <c r="G198" s="13">
        <v>2.3999999999999998E-3</v>
      </c>
      <c r="H198" s="13">
        <v>0</v>
      </c>
      <c r="I198" s="13">
        <v>18.32</v>
      </c>
      <c r="J198" s="13">
        <v>-12.38</v>
      </c>
      <c r="K198" s="16">
        <f>HOUR(Tableau1[[#This Row],[Heure d''entrée]])</f>
        <v>18</v>
      </c>
      <c r="L198" s="1" t="str">
        <f t="shared" si="5"/>
        <v>VISIBLE</v>
      </c>
    </row>
    <row r="199" spans="1:15" x14ac:dyDescent="0.35">
      <c r="A199" s="11">
        <v>44137</v>
      </c>
      <c r="B199" s="17">
        <v>0.8037037037037037</v>
      </c>
      <c r="C199" s="17">
        <v>0.83159722222222221</v>
      </c>
      <c r="D199" s="14" t="s">
        <v>9</v>
      </c>
      <c r="E199" s="15">
        <v>241</v>
      </c>
      <c r="F199" s="13">
        <v>10.039999999999999</v>
      </c>
      <c r="G199" s="13">
        <v>1.9E-3</v>
      </c>
      <c r="H199" s="13">
        <v>0</v>
      </c>
      <c r="I199" s="13">
        <v>11.42</v>
      </c>
      <c r="J199" s="13">
        <v>-7.28</v>
      </c>
      <c r="K199" s="16">
        <f>HOUR(Tableau1[[#This Row],[Heure d''entrée]])</f>
        <v>19</v>
      </c>
      <c r="L199" s="1" t="str">
        <f t="shared" si="5"/>
        <v>VISIBLE</v>
      </c>
    </row>
    <row r="200" spans="1:15" x14ac:dyDescent="0.35">
      <c r="A200" s="11">
        <v>44137</v>
      </c>
      <c r="B200" s="17">
        <v>0.84861111111111109</v>
      </c>
      <c r="C200" s="17">
        <v>0.85543981481481479</v>
      </c>
      <c r="D200" s="14" t="s">
        <v>10</v>
      </c>
      <c r="E200" s="6">
        <v>59</v>
      </c>
      <c r="F200" s="13">
        <v>10.62</v>
      </c>
      <c r="G200" s="13">
        <v>2E-3</v>
      </c>
      <c r="H200" s="13">
        <v>0</v>
      </c>
      <c r="I200" s="13">
        <v>14.52</v>
      </c>
      <c r="J200" s="13">
        <v>-0.88</v>
      </c>
      <c r="K200" s="16">
        <f>HOUR(Tableau1[[#This Row],[Heure d''entrée]])</f>
        <v>20</v>
      </c>
      <c r="L200" s="1" t="str">
        <f t="shared" si="5"/>
        <v>VISIBLE</v>
      </c>
    </row>
    <row r="201" spans="1:15" x14ac:dyDescent="0.35">
      <c r="A201" s="11">
        <v>44137</v>
      </c>
      <c r="B201" s="17">
        <v>0.86516203703703709</v>
      </c>
      <c r="C201" s="17">
        <v>0.86956018518518519</v>
      </c>
      <c r="D201" s="14" t="s">
        <v>10</v>
      </c>
      <c r="E201" s="6">
        <v>38</v>
      </c>
      <c r="F201" s="13">
        <v>-6.36</v>
      </c>
      <c r="G201" s="13">
        <v>-1.1999999999999999E-3</v>
      </c>
      <c r="H201" s="13">
        <v>0</v>
      </c>
      <c r="I201" s="13">
        <v>0.82</v>
      </c>
      <c r="J201" s="13">
        <v>-6.74</v>
      </c>
      <c r="K201" s="16">
        <f>HOUR(Tableau1[[#This Row],[Heure d''entrée]])</f>
        <v>20</v>
      </c>
      <c r="L201" s="1" t="str">
        <f t="shared" si="5"/>
        <v>VISIBLE</v>
      </c>
    </row>
    <row r="202" spans="1:15" x14ac:dyDescent="0.35">
      <c r="A202" s="11">
        <v>44137</v>
      </c>
      <c r="B202" s="17">
        <v>0.86956018518518519</v>
      </c>
      <c r="C202" s="17">
        <v>0.87511574074074072</v>
      </c>
      <c r="D202" s="14" t="s">
        <v>9</v>
      </c>
      <c r="E202" s="6">
        <v>48</v>
      </c>
      <c r="F202" s="13">
        <v>0.84</v>
      </c>
      <c r="G202" s="13">
        <v>2.0000000000000001E-4</v>
      </c>
      <c r="H202" s="13">
        <v>0</v>
      </c>
      <c r="I202" s="13">
        <v>6.58</v>
      </c>
      <c r="J202" s="13">
        <v>-2.66</v>
      </c>
      <c r="K202" s="16">
        <f>HOUR(Tableau1[[#This Row],[Heure d''entrée]])</f>
        <v>20</v>
      </c>
      <c r="L202" s="1" t="str">
        <f t="shared" si="5"/>
        <v>VISIBLE</v>
      </c>
    </row>
    <row r="203" spans="1:15" x14ac:dyDescent="0.35">
      <c r="A203" s="11">
        <v>44137</v>
      </c>
      <c r="B203" s="17">
        <v>0.87511574074074072</v>
      </c>
      <c r="C203" s="17">
        <v>0.88703703703703696</v>
      </c>
      <c r="D203" s="14" t="s">
        <v>10</v>
      </c>
      <c r="E203" s="6">
        <v>103</v>
      </c>
      <c r="F203" s="13">
        <v>9.68</v>
      </c>
      <c r="G203" s="13">
        <v>1.8E-3</v>
      </c>
      <c r="H203" s="13">
        <v>0</v>
      </c>
      <c r="I203" s="13">
        <v>12.24</v>
      </c>
      <c r="J203" s="13">
        <v>-0.76</v>
      </c>
      <c r="K203" s="16">
        <f>HOUR(Tableau1[[#This Row],[Heure d''entrée]])</f>
        <v>21</v>
      </c>
      <c r="L203" s="1" t="str">
        <f t="shared" si="5"/>
        <v>VISIBLE</v>
      </c>
    </row>
    <row r="204" spans="1:15" x14ac:dyDescent="0.35">
      <c r="A204" s="11">
        <v>44138</v>
      </c>
      <c r="B204" s="17">
        <v>0.22280092592592593</v>
      </c>
      <c r="C204" s="17">
        <v>0.25925925925925924</v>
      </c>
      <c r="D204" s="14" t="s">
        <v>9</v>
      </c>
      <c r="E204" s="15">
        <v>311</v>
      </c>
      <c r="F204" s="13">
        <v>-6.26</v>
      </c>
      <c r="G204" s="13">
        <v>-1.1999999999999999E-3</v>
      </c>
      <c r="H204" s="13">
        <v>0</v>
      </c>
      <c r="I204" s="13">
        <v>5.82</v>
      </c>
      <c r="J204" s="13">
        <v>-6.28</v>
      </c>
      <c r="K204" s="27">
        <f>HOUR(Tableau1[[#This Row],[Heure d''entrée]])</f>
        <v>5</v>
      </c>
      <c r="L204" s="1" t="str">
        <f t="shared" ref="L204:L225" si="6">IF(SUBTOTAL(103,F204)=1,"VISIBLE","HIDDEN")</f>
        <v>VISIBLE</v>
      </c>
    </row>
    <row r="205" spans="1:15" x14ac:dyDescent="0.35">
      <c r="A205" s="11">
        <v>44138</v>
      </c>
      <c r="B205" s="17">
        <v>0.36354166666666665</v>
      </c>
      <c r="C205" s="17">
        <v>0.3679398148148148</v>
      </c>
      <c r="D205" s="14" t="s">
        <v>10</v>
      </c>
      <c r="E205" s="15">
        <v>38</v>
      </c>
      <c r="F205" s="13">
        <v>-5.76</v>
      </c>
      <c r="G205" s="13">
        <v>-1.1000000000000001E-3</v>
      </c>
      <c r="H205" s="13">
        <v>0</v>
      </c>
      <c r="I205" s="13">
        <v>0.22</v>
      </c>
      <c r="J205" s="13">
        <v>-7.18</v>
      </c>
      <c r="K205" s="27">
        <f>HOUR(Tableau1[[#This Row],[Heure d''entrée]])</f>
        <v>8</v>
      </c>
      <c r="L205" s="1" t="str">
        <f t="shared" si="6"/>
        <v>VISIBLE</v>
      </c>
    </row>
    <row r="206" spans="1:15" x14ac:dyDescent="0.35">
      <c r="A206" s="11">
        <v>44138</v>
      </c>
      <c r="B206" s="17">
        <v>0.3679398148148148</v>
      </c>
      <c r="C206" s="17">
        <v>0.39456018518518521</v>
      </c>
      <c r="D206" s="14" t="s">
        <v>9</v>
      </c>
      <c r="E206" s="15">
        <v>230</v>
      </c>
      <c r="F206" s="13">
        <v>-14.36</v>
      </c>
      <c r="G206" s="13">
        <v>-2.5999999999999999E-3</v>
      </c>
      <c r="H206" s="13">
        <v>0</v>
      </c>
      <c r="I206" s="13">
        <v>5.54</v>
      </c>
      <c r="J206" s="13">
        <v>-15.62</v>
      </c>
      <c r="K206" s="27">
        <f>HOUR(Tableau1[[#This Row],[Heure d''entrée]])</f>
        <v>8</v>
      </c>
      <c r="L206" s="1" t="str">
        <f t="shared" si="6"/>
        <v>VISIBLE</v>
      </c>
      <c r="O206" s="4"/>
    </row>
    <row r="207" spans="1:15" x14ac:dyDescent="0.35">
      <c r="A207" s="11">
        <v>44138</v>
      </c>
      <c r="B207" s="17">
        <v>0.39456018518518521</v>
      </c>
      <c r="C207" s="17">
        <v>0.41134259259259259</v>
      </c>
      <c r="D207" s="14" t="s">
        <v>10</v>
      </c>
      <c r="E207" s="6">
        <v>145</v>
      </c>
      <c r="F207" s="13">
        <v>10.76</v>
      </c>
      <c r="G207" s="13">
        <v>2E-3</v>
      </c>
      <c r="H207" s="13">
        <v>0</v>
      </c>
      <c r="I207" s="13">
        <v>12.24</v>
      </c>
      <c r="J207" s="13">
        <v>-2.36</v>
      </c>
      <c r="K207" s="27">
        <f>HOUR(Tableau1[[#This Row],[Heure d''entrée]])</f>
        <v>9</v>
      </c>
      <c r="L207" s="1" t="str">
        <f t="shared" si="6"/>
        <v>VISIBLE</v>
      </c>
    </row>
    <row r="208" spans="1:15" x14ac:dyDescent="0.35">
      <c r="A208" s="11">
        <v>44138</v>
      </c>
      <c r="B208" s="17">
        <v>0.43888888888888888</v>
      </c>
      <c r="C208" s="17">
        <v>0.44247685185185182</v>
      </c>
      <c r="D208" s="14" t="s">
        <v>9</v>
      </c>
      <c r="E208" s="6">
        <v>31</v>
      </c>
      <c r="F208" s="13">
        <v>-5.86</v>
      </c>
      <c r="G208" s="13">
        <v>-1.1000000000000001E-3</v>
      </c>
      <c r="H208" s="13">
        <v>0</v>
      </c>
      <c r="I208" s="13">
        <v>0.72</v>
      </c>
      <c r="J208" s="13">
        <v>-5.58</v>
      </c>
      <c r="K208" s="27">
        <f>HOUR(Tableau1[[#This Row],[Heure d''entrée]])</f>
        <v>10</v>
      </c>
      <c r="L208" s="1" t="str">
        <f t="shared" si="6"/>
        <v>VISIBLE</v>
      </c>
    </row>
    <row r="209" spans="1:12" x14ac:dyDescent="0.35">
      <c r="A209" s="11">
        <v>44138</v>
      </c>
      <c r="B209" s="17">
        <v>0.44247685185185182</v>
      </c>
      <c r="C209" s="17">
        <v>0.44548611111111108</v>
      </c>
      <c r="D209" s="14" t="s">
        <v>10</v>
      </c>
      <c r="E209" s="6">
        <v>26</v>
      </c>
      <c r="F209" s="13">
        <v>7.86</v>
      </c>
      <c r="G209" s="13">
        <v>1.4E-3</v>
      </c>
      <c r="H209" s="13">
        <v>0</v>
      </c>
      <c r="I209" s="13">
        <v>11.94</v>
      </c>
      <c r="J209" s="13">
        <v>0</v>
      </c>
      <c r="K209" s="27">
        <f>HOUR(Tableau1[[#This Row],[Heure d''entrée]])</f>
        <v>10</v>
      </c>
      <c r="L209" s="1" t="str">
        <f t="shared" si="6"/>
        <v>VISIBLE</v>
      </c>
    </row>
    <row r="210" spans="1:12" x14ac:dyDescent="0.35">
      <c r="A210" s="11">
        <v>44138</v>
      </c>
      <c r="B210" s="17">
        <v>0.44768518518518513</v>
      </c>
      <c r="C210" s="17">
        <v>0.4836805555555555</v>
      </c>
      <c r="D210" s="14" t="s">
        <v>9</v>
      </c>
      <c r="E210" s="6">
        <v>311</v>
      </c>
      <c r="F210" s="13">
        <v>-6.16</v>
      </c>
      <c r="G210" s="13">
        <v>-1.1000000000000001E-3</v>
      </c>
      <c r="H210" s="13">
        <v>0</v>
      </c>
      <c r="I210" s="13">
        <v>0</v>
      </c>
      <c r="J210" s="13">
        <v>-14.28</v>
      </c>
      <c r="K210" s="27">
        <f>HOUR(Tableau1[[#This Row],[Heure d''entrée]])</f>
        <v>10</v>
      </c>
      <c r="L210" s="1" t="str">
        <f t="shared" si="6"/>
        <v>VISIBLE</v>
      </c>
    </row>
    <row r="211" spans="1:12" x14ac:dyDescent="0.35">
      <c r="A211" s="11">
        <v>44138</v>
      </c>
      <c r="B211" s="17">
        <v>0.48900462962962959</v>
      </c>
      <c r="C211" s="17">
        <v>0.51689814814814816</v>
      </c>
      <c r="D211" s="14" t="s">
        <v>9</v>
      </c>
      <c r="E211" s="6">
        <v>241</v>
      </c>
      <c r="F211" s="13">
        <v>2.2400000000000002</v>
      </c>
      <c r="G211" s="13">
        <v>4.0000000000000002E-4</v>
      </c>
      <c r="H211" s="13">
        <v>0</v>
      </c>
      <c r="I211" s="13">
        <v>9.32</v>
      </c>
      <c r="J211" s="13">
        <v>-4.78</v>
      </c>
      <c r="K211" s="27">
        <f>HOUR(Tableau1[[#This Row],[Heure d''entrée]])</f>
        <v>11</v>
      </c>
      <c r="L211" s="1" t="str">
        <f t="shared" si="6"/>
        <v>VISIBLE</v>
      </c>
    </row>
    <row r="212" spans="1:12" x14ac:dyDescent="0.35">
      <c r="A212" s="11">
        <v>44138</v>
      </c>
      <c r="B212" s="17">
        <v>0.5400462962962963</v>
      </c>
      <c r="C212" s="17">
        <v>0.56585648148148149</v>
      </c>
      <c r="D212" s="14" t="s">
        <v>10</v>
      </c>
      <c r="E212" s="6">
        <v>221</v>
      </c>
      <c r="F212" s="13">
        <v>-8.56</v>
      </c>
      <c r="G212" s="13">
        <v>-1.6000000000000001E-3</v>
      </c>
      <c r="H212" s="13">
        <v>0</v>
      </c>
      <c r="I212" s="13">
        <v>0</v>
      </c>
      <c r="J212" s="13">
        <v>-12.28</v>
      </c>
      <c r="K212" s="27">
        <f>HOUR(Tableau1[[#This Row],[Heure d''entrée]])</f>
        <v>12</v>
      </c>
      <c r="L212" s="1" t="str">
        <f t="shared" si="6"/>
        <v>VISIBLE</v>
      </c>
    </row>
    <row r="213" spans="1:12" x14ac:dyDescent="0.35">
      <c r="A213" s="11">
        <v>44138</v>
      </c>
      <c r="B213" s="17">
        <v>0.60578703703703707</v>
      </c>
      <c r="C213" s="17">
        <v>0.63148148148148142</v>
      </c>
      <c r="D213" s="14" t="s">
        <v>10</v>
      </c>
      <c r="E213" s="6">
        <v>221</v>
      </c>
      <c r="F213" s="13">
        <v>-4.96</v>
      </c>
      <c r="G213" s="13">
        <v>-8.9999999999999998E-4</v>
      </c>
      <c r="H213" s="13">
        <v>0</v>
      </c>
      <c r="I213" s="13">
        <v>0.62</v>
      </c>
      <c r="J213" s="13">
        <v>-14.98</v>
      </c>
      <c r="K213" s="27">
        <f>HOUR(Tableau1[[#This Row],[Heure d''entrée]])</f>
        <v>14</v>
      </c>
      <c r="L213" s="1" t="str">
        <f t="shared" si="6"/>
        <v>VISIBLE</v>
      </c>
    </row>
    <row r="214" spans="1:12" x14ac:dyDescent="0.35">
      <c r="A214" s="11">
        <v>44138</v>
      </c>
      <c r="B214" s="17">
        <v>0.66921296296296295</v>
      </c>
      <c r="C214" s="17">
        <v>0.67372685185185188</v>
      </c>
      <c r="D214" s="14" t="s">
        <v>10</v>
      </c>
      <c r="E214" s="6">
        <v>39</v>
      </c>
      <c r="F214" s="13">
        <v>-2.86</v>
      </c>
      <c r="G214" s="13">
        <v>-5.0000000000000001E-4</v>
      </c>
      <c r="H214" s="13">
        <v>0</v>
      </c>
      <c r="I214" s="13">
        <v>8.52</v>
      </c>
      <c r="J214" s="13">
        <v>-4.54</v>
      </c>
      <c r="K214" s="27">
        <f>HOUR(Tableau1[[#This Row],[Heure d''entrée]])</f>
        <v>16</v>
      </c>
      <c r="L214" s="1" t="str">
        <f t="shared" si="6"/>
        <v>VISIBLE</v>
      </c>
    </row>
    <row r="215" spans="1:12" x14ac:dyDescent="0.35">
      <c r="A215" s="11">
        <v>44138</v>
      </c>
      <c r="B215" s="17">
        <v>0.67372685185185188</v>
      </c>
      <c r="C215" s="17">
        <v>0.67835648148148142</v>
      </c>
      <c r="D215" s="14" t="s">
        <v>9</v>
      </c>
      <c r="E215" s="6">
        <v>40</v>
      </c>
      <c r="F215" s="13">
        <v>-13.96</v>
      </c>
      <c r="G215" s="13">
        <v>-2.5000000000000001E-3</v>
      </c>
      <c r="H215" s="13">
        <v>0</v>
      </c>
      <c r="I215" s="13">
        <v>1.04</v>
      </c>
      <c r="J215" s="13">
        <v>-14.36</v>
      </c>
      <c r="K215" s="27">
        <f>HOUR(Tableau1[[#This Row],[Heure d''entrée]])</f>
        <v>16</v>
      </c>
      <c r="L215" s="1" t="str">
        <f t="shared" si="6"/>
        <v>VISIBLE</v>
      </c>
    </row>
    <row r="216" spans="1:12" x14ac:dyDescent="0.35">
      <c r="A216" s="11">
        <v>44138</v>
      </c>
      <c r="B216" s="17">
        <v>0.67835648148148142</v>
      </c>
      <c r="C216" s="17">
        <v>0.70393518518518527</v>
      </c>
      <c r="D216" s="14" t="s">
        <v>10</v>
      </c>
      <c r="E216" s="6">
        <v>221</v>
      </c>
      <c r="F216" s="13">
        <v>-1.76</v>
      </c>
      <c r="G216" s="13">
        <v>-2.9999999999999997E-4</v>
      </c>
      <c r="H216" s="13">
        <v>0</v>
      </c>
      <c r="I216" s="13">
        <v>11.14</v>
      </c>
      <c r="J216" s="13">
        <v>-9.36</v>
      </c>
      <c r="K216" s="27">
        <f>HOUR(Tableau1[[#This Row],[Heure d''entrée]])</f>
        <v>16</v>
      </c>
      <c r="L216" s="1" t="str">
        <f t="shared" si="6"/>
        <v>VISIBLE</v>
      </c>
    </row>
    <row r="217" spans="1:12" x14ac:dyDescent="0.35">
      <c r="A217" s="11">
        <v>44138</v>
      </c>
      <c r="B217" s="17">
        <v>0.70972222222222225</v>
      </c>
      <c r="C217" s="17">
        <v>0.72476851851851853</v>
      </c>
      <c r="D217" s="14" t="s">
        <v>9</v>
      </c>
      <c r="E217" s="6">
        <v>130</v>
      </c>
      <c r="F217" s="13">
        <v>-11.26</v>
      </c>
      <c r="G217" s="13">
        <v>-2E-3</v>
      </c>
      <c r="H217" s="13">
        <v>0</v>
      </c>
      <c r="I217" s="13">
        <v>0</v>
      </c>
      <c r="J217" s="13">
        <v>-10.98</v>
      </c>
      <c r="K217" s="27">
        <f>HOUR(Tableau1[[#This Row],[Heure d''entrée]])</f>
        <v>17</v>
      </c>
      <c r="L217" s="1" t="str">
        <f t="shared" si="6"/>
        <v>VISIBLE</v>
      </c>
    </row>
    <row r="218" spans="1:12" x14ac:dyDescent="0.35">
      <c r="A218" s="11">
        <v>44138</v>
      </c>
      <c r="B218" s="17">
        <v>0.72476851851851853</v>
      </c>
      <c r="C218" s="17">
        <v>0.74641203703703696</v>
      </c>
      <c r="D218" s="14" t="s">
        <v>10</v>
      </c>
      <c r="E218" s="6">
        <v>187</v>
      </c>
      <c r="F218" s="13">
        <v>-13.46</v>
      </c>
      <c r="G218" s="13">
        <v>-2.3999999999999998E-3</v>
      </c>
      <c r="H218" s="13">
        <v>0</v>
      </c>
      <c r="I218" s="13">
        <v>4.54</v>
      </c>
      <c r="J218" s="13">
        <v>-13.82</v>
      </c>
      <c r="K218" s="27">
        <f>HOUR(Tableau1[[#This Row],[Heure d''entrée]])</f>
        <v>17</v>
      </c>
      <c r="L218" s="1" t="str">
        <f t="shared" si="6"/>
        <v>VISIBLE</v>
      </c>
    </row>
    <row r="219" spans="1:12" x14ac:dyDescent="0.35">
      <c r="A219" s="11">
        <v>44138</v>
      </c>
      <c r="B219" s="17">
        <v>0.74641203703703696</v>
      </c>
      <c r="C219" s="17">
        <v>0.75416666666666676</v>
      </c>
      <c r="D219" s="14" t="s">
        <v>9</v>
      </c>
      <c r="E219" s="6">
        <v>67</v>
      </c>
      <c r="F219" s="13">
        <v>8.24</v>
      </c>
      <c r="G219" s="13">
        <v>1.5E-3</v>
      </c>
      <c r="H219" s="13">
        <v>0</v>
      </c>
      <c r="I219" s="13">
        <v>8.44</v>
      </c>
      <c r="J219" s="13">
        <v>-4.16</v>
      </c>
      <c r="K219" s="27">
        <f>HOUR(Tableau1[[#This Row],[Heure d''entrée]])</f>
        <v>17</v>
      </c>
      <c r="L219" s="1" t="str">
        <f t="shared" si="6"/>
        <v>VISIBLE</v>
      </c>
    </row>
    <row r="220" spans="1:12" x14ac:dyDescent="0.35">
      <c r="A220" s="11">
        <v>44138</v>
      </c>
      <c r="B220" s="17">
        <v>0.75428240740740737</v>
      </c>
      <c r="C220" s="17">
        <v>0.78668981481481481</v>
      </c>
      <c r="D220" s="14" t="s">
        <v>9</v>
      </c>
      <c r="E220" s="6">
        <v>280</v>
      </c>
      <c r="F220" s="13">
        <v>0.04</v>
      </c>
      <c r="G220" s="13">
        <v>0</v>
      </c>
      <c r="H220" s="13">
        <v>0</v>
      </c>
      <c r="I220" s="13">
        <v>0.52</v>
      </c>
      <c r="J220" s="13">
        <v>-10.18</v>
      </c>
      <c r="K220" s="27">
        <f>HOUR(Tableau1[[#This Row],[Heure d''entrée]])</f>
        <v>18</v>
      </c>
      <c r="L220" s="1" t="str">
        <f t="shared" si="6"/>
        <v>VISIBLE</v>
      </c>
    </row>
    <row r="221" spans="1:12" x14ac:dyDescent="0.35">
      <c r="A221" s="11">
        <v>44138</v>
      </c>
      <c r="B221" s="17">
        <v>0.78819444444444453</v>
      </c>
      <c r="C221" s="17">
        <v>0.81655092592592593</v>
      </c>
      <c r="D221" s="14" t="s">
        <v>9</v>
      </c>
      <c r="E221" s="6">
        <v>245</v>
      </c>
      <c r="F221" s="13">
        <v>0.44</v>
      </c>
      <c r="G221" s="13">
        <v>1E-4</v>
      </c>
      <c r="H221" s="13">
        <v>0</v>
      </c>
      <c r="I221" s="13">
        <v>4.32</v>
      </c>
      <c r="J221" s="13">
        <v>-1.78</v>
      </c>
      <c r="K221" s="27">
        <f>HOUR(Tableau1[[#This Row],[Heure d''entrée]])</f>
        <v>18</v>
      </c>
      <c r="L221" s="1" t="str">
        <f t="shared" si="6"/>
        <v>VISIBLE</v>
      </c>
    </row>
    <row r="222" spans="1:12" x14ac:dyDescent="0.35">
      <c r="A222" s="11">
        <v>44138</v>
      </c>
      <c r="B222" s="17">
        <v>0.82592592592592595</v>
      </c>
      <c r="C222" s="17">
        <v>0.84120370370370379</v>
      </c>
      <c r="D222" s="14" t="s">
        <v>9</v>
      </c>
      <c r="E222" s="6">
        <v>132</v>
      </c>
      <c r="F222" s="13">
        <v>-5.16</v>
      </c>
      <c r="G222" s="13">
        <v>-8.9999999999999998E-4</v>
      </c>
      <c r="H222" s="13">
        <v>0</v>
      </c>
      <c r="I222" s="13">
        <v>10.92</v>
      </c>
      <c r="J222" s="13">
        <v>-6.64</v>
      </c>
      <c r="K222" s="27">
        <f>HOUR(Tableau1[[#This Row],[Heure d''entrée]])</f>
        <v>19</v>
      </c>
      <c r="L222" s="1" t="str">
        <f t="shared" si="6"/>
        <v>VISIBLE</v>
      </c>
    </row>
    <row r="223" spans="1:12" x14ac:dyDescent="0.35">
      <c r="A223" s="11">
        <v>44138</v>
      </c>
      <c r="B223" s="17">
        <v>0.84120370370370379</v>
      </c>
      <c r="C223" s="17">
        <v>0.84583333333333333</v>
      </c>
      <c r="D223" s="14" t="s">
        <v>10</v>
      </c>
      <c r="E223" s="6">
        <v>40</v>
      </c>
      <c r="F223" s="13">
        <v>-0.06</v>
      </c>
      <c r="G223" s="13">
        <v>0</v>
      </c>
      <c r="H223" s="13">
        <v>0</v>
      </c>
      <c r="I223" s="13">
        <v>5.44</v>
      </c>
      <c r="J223" s="13">
        <v>-1.86</v>
      </c>
      <c r="K223" s="27">
        <f>HOUR(Tableau1[[#This Row],[Heure d''entrée]])</f>
        <v>20</v>
      </c>
      <c r="L223" s="1" t="str">
        <f t="shared" si="6"/>
        <v>VISIBLE</v>
      </c>
    </row>
    <row r="224" spans="1:12" x14ac:dyDescent="0.35">
      <c r="A224" s="11">
        <v>44138</v>
      </c>
      <c r="B224" s="17">
        <v>0.84583333333333333</v>
      </c>
      <c r="C224" s="17">
        <v>0.88078703703703709</v>
      </c>
      <c r="D224" s="14" t="s">
        <v>9</v>
      </c>
      <c r="E224" s="6">
        <v>302</v>
      </c>
      <c r="F224" s="13">
        <v>1.76</v>
      </c>
      <c r="G224" s="13">
        <v>2.9999999999999997E-4</v>
      </c>
      <c r="H224" s="13">
        <v>0</v>
      </c>
      <c r="I224" s="13">
        <v>6.64</v>
      </c>
      <c r="J224" s="13">
        <v>-15.84</v>
      </c>
      <c r="K224" s="27">
        <f>HOUR(Tableau1[[#This Row],[Heure d''entrée]])</f>
        <v>20</v>
      </c>
      <c r="L224" s="1" t="str">
        <f t="shared" si="6"/>
        <v>VISIBLE</v>
      </c>
    </row>
    <row r="225" spans="1:12" x14ac:dyDescent="0.35">
      <c r="A225" s="11">
        <v>44138</v>
      </c>
      <c r="B225" s="17">
        <v>0.88958333333333339</v>
      </c>
      <c r="C225" s="17">
        <v>0.90023148148148147</v>
      </c>
      <c r="D225" s="14" t="s">
        <v>10</v>
      </c>
      <c r="E225" s="6">
        <v>92</v>
      </c>
      <c r="F225" s="13">
        <v>7.92</v>
      </c>
      <c r="G225" s="13">
        <v>1.4E-3</v>
      </c>
      <c r="H225" s="13">
        <v>0</v>
      </c>
      <c r="I225" s="13">
        <v>13.52</v>
      </c>
      <c r="J225" s="13">
        <v>-12.68</v>
      </c>
      <c r="K225" s="27">
        <f>HOUR(Tableau1[[#This Row],[Heure d''entrée]])</f>
        <v>21</v>
      </c>
      <c r="L225" s="1" t="str">
        <f t="shared" si="6"/>
        <v>VISIBLE</v>
      </c>
    </row>
    <row r="226" spans="1:12" x14ac:dyDescent="0.35">
      <c r="A226" s="11">
        <v>44139</v>
      </c>
      <c r="B226" s="17">
        <v>0.22650462962962961</v>
      </c>
      <c r="C226" s="17">
        <v>0.23263888888888887</v>
      </c>
      <c r="D226" s="14" t="s">
        <v>10</v>
      </c>
      <c r="E226" s="6">
        <v>53</v>
      </c>
      <c r="F226" s="13">
        <v>-22.16</v>
      </c>
      <c r="G226" s="13">
        <v>-4.0000000000000001E-3</v>
      </c>
      <c r="H226" s="13">
        <v>0</v>
      </c>
      <c r="I226" s="13">
        <v>0</v>
      </c>
      <c r="J226" s="13">
        <v>-22.16</v>
      </c>
      <c r="K226" s="27">
        <f>HOUR(Tableau1[[#This Row],[Heure d''entrée]])</f>
        <v>5</v>
      </c>
      <c r="L226" s="1" t="str">
        <f t="shared" ref="L226:L259" si="7">IF(SUBTOTAL(103,F226)=1,"VISIBLE","HIDDEN")</f>
        <v>VISIBLE</v>
      </c>
    </row>
    <row r="227" spans="1:12" x14ac:dyDescent="0.35">
      <c r="A227" s="11">
        <v>44139</v>
      </c>
      <c r="B227" s="17">
        <v>0.23807870370370368</v>
      </c>
      <c r="C227" s="17">
        <v>0.24178240740740742</v>
      </c>
      <c r="D227" s="14" t="s">
        <v>9</v>
      </c>
      <c r="E227" s="6">
        <v>32</v>
      </c>
      <c r="F227" s="13">
        <v>5.12</v>
      </c>
      <c r="G227" s="13">
        <v>8.9999999999999998E-4</v>
      </c>
      <c r="H227" s="13">
        <v>0</v>
      </c>
      <c r="I227" s="13">
        <v>19.22</v>
      </c>
      <c r="J227" s="13">
        <v>-5.48</v>
      </c>
      <c r="K227" s="27">
        <f>HOUR(Tableau1[[#This Row],[Heure d''entrée]])</f>
        <v>5</v>
      </c>
      <c r="L227" s="1" t="str">
        <f t="shared" si="7"/>
        <v>VISIBLE</v>
      </c>
    </row>
    <row r="228" spans="1:12" x14ac:dyDescent="0.35">
      <c r="A228" s="11">
        <v>44139</v>
      </c>
      <c r="B228" s="17">
        <v>0.27997685185185184</v>
      </c>
      <c r="C228" s="17">
        <v>0.28634259259259259</v>
      </c>
      <c r="D228" s="14" t="s">
        <v>9</v>
      </c>
      <c r="E228" s="6">
        <v>55</v>
      </c>
      <c r="F228" s="13">
        <v>6.32</v>
      </c>
      <c r="G228" s="13">
        <v>1.1000000000000001E-3</v>
      </c>
      <c r="H228" s="13">
        <v>0</v>
      </c>
      <c r="I228" s="13">
        <v>18.72</v>
      </c>
      <c r="J228" s="13">
        <v>-3.08</v>
      </c>
      <c r="K228" s="27">
        <f>HOUR(Tableau1[[#This Row],[Heure d''entrée]])</f>
        <v>6</v>
      </c>
      <c r="L228" s="1" t="str">
        <f t="shared" si="7"/>
        <v>VISIBLE</v>
      </c>
    </row>
    <row r="229" spans="1:12" x14ac:dyDescent="0.35">
      <c r="A229" s="11">
        <v>44139</v>
      </c>
      <c r="B229" s="17">
        <v>0.29201388888888891</v>
      </c>
      <c r="C229" s="17">
        <v>0.31990740740740742</v>
      </c>
      <c r="D229" s="14" t="s">
        <v>9</v>
      </c>
      <c r="E229" s="6">
        <v>241</v>
      </c>
      <c r="F229" s="13">
        <v>1.54</v>
      </c>
      <c r="G229" s="13">
        <v>2.9999999999999997E-4</v>
      </c>
      <c r="H229" s="13">
        <v>0</v>
      </c>
      <c r="I229" s="13">
        <v>8.32</v>
      </c>
      <c r="J229" s="13">
        <v>-15.38</v>
      </c>
      <c r="K229" s="27">
        <f>HOUR(Tableau1[[#This Row],[Heure d''entrée]])</f>
        <v>7</v>
      </c>
      <c r="L229" s="1" t="str">
        <f t="shared" si="7"/>
        <v>VISIBLE</v>
      </c>
    </row>
    <row r="230" spans="1:12" x14ac:dyDescent="0.35">
      <c r="A230" s="11">
        <v>44139</v>
      </c>
      <c r="B230" s="17">
        <v>0.33657407407407408</v>
      </c>
      <c r="C230" s="17">
        <v>0.34953703703703703</v>
      </c>
      <c r="D230" s="14" t="s">
        <v>9</v>
      </c>
      <c r="E230" s="6">
        <v>112</v>
      </c>
      <c r="F230" s="13">
        <v>29.62</v>
      </c>
      <c r="G230" s="13">
        <v>5.4000000000000003E-3</v>
      </c>
      <c r="H230" s="13">
        <v>0</v>
      </c>
      <c r="I230" s="13">
        <v>37.520000000000003</v>
      </c>
      <c r="J230" s="13">
        <v>-8.48</v>
      </c>
      <c r="K230" s="27">
        <f>HOUR(Tableau1[[#This Row],[Heure d''entrée]])</f>
        <v>8</v>
      </c>
      <c r="L230" s="1" t="str">
        <f t="shared" si="7"/>
        <v>VISIBLE</v>
      </c>
    </row>
    <row r="231" spans="1:12" x14ac:dyDescent="0.35">
      <c r="A231" s="11">
        <v>44139</v>
      </c>
      <c r="B231" s="17">
        <v>0.35567129629629629</v>
      </c>
      <c r="C231" s="17">
        <v>0.35949074074074078</v>
      </c>
      <c r="D231" s="14" t="s">
        <v>9</v>
      </c>
      <c r="E231" s="6">
        <v>33</v>
      </c>
      <c r="F231" s="13">
        <v>20.62</v>
      </c>
      <c r="G231" s="13">
        <v>3.8E-3</v>
      </c>
      <c r="H231" s="13">
        <v>0</v>
      </c>
      <c r="I231" s="13">
        <v>28.82</v>
      </c>
      <c r="J231" s="13">
        <v>-1.28</v>
      </c>
      <c r="K231" s="27">
        <f>HOUR(Tableau1[[#This Row],[Heure d''entrée]])</f>
        <v>8</v>
      </c>
      <c r="L231" s="1" t="str">
        <f t="shared" si="7"/>
        <v>VISIBLE</v>
      </c>
    </row>
    <row r="232" spans="1:12" x14ac:dyDescent="0.35">
      <c r="A232" s="11">
        <v>44139</v>
      </c>
      <c r="B232" s="17">
        <v>0.36689814814814814</v>
      </c>
      <c r="C232" s="17">
        <v>0.37071759259259257</v>
      </c>
      <c r="D232" s="14" t="s">
        <v>9</v>
      </c>
      <c r="E232" s="6">
        <v>33</v>
      </c>
      <c r="F232" s="13">
        <v>-21.68</v>
      </c>
      <c r="G232" s="13">
        <v>-4.0000000000000001E-3</v>
      </c>
      <c r="H232" s="13">
        <v>0</v>
      </c>
      <c r="I232" s="13">
        <v>10.119999999999999</v>
      </c>
      <c r="J232" s="13">
        <v>-21.68</v>
      </c>
      <c r="K232" s="27">
        <f>HOUR(Tableau1[[#This Row],[Heure d''entrée]])</f>
        <v>8</v>
      </c>
      <c r="L232" s="1" t="str">
        <f t="shared" si="7"/>
        <v>VISIBLE</v>
      </c>
    </row>
    <row r="233" spans="1:12" x14ac:dyDescent="0.35">
      <c r="A233" s="11">
        <v>44139</v>
      </c>
      <c r="B233" s="17">
        <v>0.37870370370370371</v>
      </c>
      <c r="C233" s="17">
        <v>0.3835648148148148</v>
      </c>
      <c r="D233" s="14" t="s">
        <v>9</v>
      </c>
      <c r="E233" s="6">
        <v>42</v>
      </c>
      <c r="F233" s="13">
        <v>-13.26</v>
      </c>
      <c r="G233" s="13">
        <v>-2.3999999999999998E-3</v>
      </c>
      <c r="H233" s="13">
        <v>0</v>
      </c>
      <c r="I233" s="13">
        <v>10.220000000000001</v>
      </c>
      <c r="J233" s="13">
        <v>-15.98</v>
      </c>
      <c r="K233" s="27">
        <f>HOUR(Tableau1[[#This Row],[Heure d''entrée]])</f>
        <v>9</v>
      </c>
      <c r="L233" s="1" t="str">
        <f t="shared" si="7"/>
        <v>VISIBLE</v>
      </c>
    </row>
    <row r="234" spans="1:12" x14ac:dyDescent="0.35">
      <c r="A234" s="11">
        <v>44139</v>
      </c>
      <c r="B234" s="17">
        <v>0.3835648148148148</v>
      </c>
      <c r="C234" s="17">
        <v>0.38854166666666662</v>
      </c>
      <c r="D234" s="14" t="s">
        <v>10</v>
      </c>
      <c r="E234" s="6">
        <v>43</v>
      </c>
      <c r="F234" s="13">
        <v>12.02</v>
      </c>
      <c r="G234" s="13">
        <v>2.2000000000000001E-3</v>
      </c>
      <c r="H234" s="13">
        <v>0</v>
      </c>
      <c r="I234" s="13">
        <v>23.34</v>
      </c>
      <c r="J234" s="13">
        <v>-10.86</v>
      </c>
      <c r="K234" s="27">
        <f>HOUR(Tableau1[[#This Row],[Heure d''entrée]])</f>
        <v>9</v>
      </c>
      <c r="L234" s="1" t="str">
        <f t="shared" si="7"/>
        <v>VISIBLE</v>
      </c>
    </row>
    <row r="235" spans="1:12" x14ac:dyDescent="0.35">
      <c r="A235" s="11">
        <v>44139</v>
      </c>
      <c r="B235" s="17">
        <v>0.39502314814814815</v>
      </c>
      <c r="C235" s="17">
        <v>0.4060185185185185</v>
      </c>
      <c r="D235" s="14" t="s">
        <v>10</v>
      </c>
      <c r="E235" s="6">
        <v>95</v>
      </c>
      <c r="F235" s="13">
        <v>-22</v>
      </c>
      <c r="G235" s="13">
        <v>-4.0000000000000001E-3</v>
      </c>
      <c r="H235" s="13">
        <v>0</v>
      </c>
      <c r="I235" s="13">
        <v>10.82</v>
      </c>
      <c r="J235" s="13">
        <v>-22</v>
      </c>
      <c r="K235" s="27">
        <f>HOUR(Tableau1[[#This Row],[Heure d''entrée]])</f>
        <v>9</v>
      </c>
      <c r="L235" s="1" t="str">
        <f t="shared" si="7"/>
        <v>VISIBLE</v>
      </c>
    </row>
    <row r="236" spans="1:12" x14ac:dyDescent="0.35">
      <c r="A236" s="11">
        <v>44139</v>
      </c>
      <c r="B236" s="17">
        <v>0.40752314814814811</v>
      </c>
      <c r="C236" s="17">
        <v>0.42395833333333338</v>
      </c>
      <c r="D236" s="14" t="s">
        <v>10</v>
      </c>
      <c r="E236" s="6">
        <v>142</v>
      </c>
      <c r="F236" s="13">
        <v>-9.86</v>
      </c>
      <c r="G236" s="13">
        <v>-1.8E-3</v>
      </c>
      <c r="H236" s="13">
        <v>0</v>
      </c>
      <c r="I236" s="13">
        <v>1.62</v>
      </c>
      <c r="J236" s="13">
        <v>-12.74</v>
      </c>
      <c r="K236" s="27">
        <f>HOUR(Tableau1[[#This Row],[Heure d''entrée]])</f>
        <v>9</v>
      </c>
      <c r="L236" s="1" t="str">
        <f t="shared" si="7"/>
        <v>VISIBLE</v>
      </c>
    </row>
    <row r="237" spans="1:12" x14ac:dyDescent="0.35">
      <c r="A237" s="11">
        <v>44139</v>
      </c>
      <c r="B237" s="17">
        <v>0.42395833333333338</v>
      </c>
      <c r="C237" s="17">
        <v>0.43634259259259256</v>
      </c>
      <c r="D237" s="14" t="s">
        <v>9</v>
      </c>
      <c r="E237" s="6">
        <v>107</v>
      </c>
      <c r="F237" s="13">
        <v>-21.94</v>
      </c>
      <c r="G237" s="13">
        <v>-4.0000000000000001E-3</v>
      </c>
      <c r="H237" s="13">
        <v>0</v>
      </c>
      <c r="I237" s="13">
        <v>2.44</v>
      </c>
      <c r="J237" s="13">
        <v>-22.22</v>
      </c>
      <c r="K237" s="27">
        <f>HOUR(Tableau1[[#This Row],[Heure d''entrée]])</f>
        <v>10</v>
      </c>
      <c r="L237" s="1" t="str">
        <f t="shared" si="7"/>
        <v>VISIBLE</v>
      </c>
    </row>
    <row r="238" spans="1:12" x14ac:dyDescent="0.35">
      <c r="A238" s="11">
        <v>44139</v>
      </c>
      <c r="B238" s="17">
        <v>0.43657407407407406</v>
      </c>
      <c r="C238" s="17">
        <v>0.44490740740740736</v>
      </c>
      <c r="D238" s="14" t="s">
        <v>10</v>
      </c>
      <c r="E238" s="6">
        <v>72</v>
      </c>
      <c r="F238" s="13">
        <v>-22.08</v>
      </c>
      <c r="G238" s="13">
        <v>-4.0000000000000001E-3</v>
      </c>
      <c r="H238" s="13">
        <v>0</v>
      </c>
      <c r="I238" s="13">
        <v>11.12</v>
      </c>
      <c r="J238" s="13">
        <v>-22.08</v>
      </c>
      <c r="K238" s="27">
        <f>HOUR(Tableau1[[#This Row],[Heure d''entrée]])</f>
        <v>10</v>
      </c>
      <c r="L238" s="1" t="str">
        <f t="shared" si="7"/>
        <v>VISIBLE</v>
      </c>
    </row>
    <row r="239" spans="1:12" x14ac:dyDescent="0.35">
      <c r="A239" s="11">
        <v>44139</v>
      </c>
      <c r="B239" s="17">
        <v>0.45590277777777777</v>
      </c>
      <c r="C239" s="17">
        <v>0.4601851851851852</v>
      </c>
      <c r="D239" s="14" t="s">
        <v>9</v>
      </c>
      <c r="E239" s="6">
        <v>37</v>
      </c>
      <c r="F239" s="13">
        <v>3.04</v>
      </c>
      <c r="G239" s="13">
        <v>5.9999999999999995E-4</v>
      </c>
      <c r="H239" s="13">
        <v>0</v>
      </c>
      <c r="I239" s="13">
        <v>12.62</v>
      </c>
      <c r="J239" s="13">
        <v>-1.68</v>
      </c>
      <c r="K239" s="27">
        <f>HOUR(Tableau1[[#This Row],[Heure d''entrée]])</f>
        <v>10</v>
      </c>
      <c r="L239" s="1" t="str">
        <f t="shared" si="7"/>
        <v>VISIBLE</v>
      </c>
    </row>
    <row r="240" spans="1:12" x14ac:dyDescent="0.35">
      <c r="A240" s="11">
        <v>44139</v>
      </c>
      <c r="B240" s="17">
        <v>0.4601851851851852</v>
      </c>
      <c r="C240" s="17">
        <v>0.47106481481481483</v>
      </c>
      <c r="D240" s="14" t="s">
        <v>10</v>
      </c>
      <c r="E240" s="6">
        <v>94</v>
      </c>
      <c r="F240" s="13">
        <v>-17.16</v>
      </c>
      <c r="G240" s="13">
        <v>-3.0999999999999999E-3</v>
      </c>
      <c r="H240" s="13">
        <v>0</v>
      </c>
      <c r="I240" s="13">
        <v>0.14000000000000001</v>
      </c>
      <c r="J240" s="13">
        <v>-17.82</v>
      </c>
      <c r="K240" s="27">
        <f>HOUR(Tableau1[[#This Row],[Heure d''entrée]])</f>
        <v>11</v>
      </c>
      <c r="L240" s="1" t="str">
        <f t="shared" si="7"/>
        <v>VISIBLE</v>
      </c>
    </row>
    <row r="241" spans="1:12" x14ac:dyDescent="0.35">
      <c r="A241" s="11">
        <v>44139</v>
      </c>
      <c r="B241" s="17">
        <v>0.47106481481481483</v>
      </c>
      <c r="C241" s="17">
        <v>0.4760416666666667</v>
      </c>
      <c r="D241" s="14" t="s">
        <v>9</v>
      </c>
      <c r="E241" s="6">
        <v>43</v>
      </c>
      <c r="F241" s="13">
        <v>-3.26</v>
      </c>
      <c r="G241" s="13">
        <v>-5.9999999999999995E-4</v>
      </c>
      <c r="H241" s="13">
        <v>0</v>
      </c>
      <c r="I241" s="13">
        <v>4.34</v>
      </c>
      <c r="J241" s="13">
        <v>-6.76</v>
      </c>
      <c r="K241" s="27">
        <f>HOUR(Tableau1[[#This Row],[Heure d''entrée]])</f>
        <v>11</v>
      </c>
      <c r="L241" s="1" t="str">
        <f t="shared" si="7"/>
        <v>VISIBLE</v>
      </c>
    </row>
    <row r="242" spans="1:12" x14ac:dyDescent="0.35">
      <c r="A242" s="11">
        <v>44139</v>
      </c>
      <c r="B242" s="17">
        <v>0.4760416666666667</v>
      </c>
      <c r="C242" s="17">
        <v>0.47974537037037041</v>
      </c>
      <c r="D242" s="14" t="s">
        <v>10</v>
      </c>
      <c r="E242" s="6">
        <v>32</v>
      </c>
      <c r="F242" s="13">
        <v>-7.86</v>
      </c>
      <c r="G242" s="13">
        <v>-1.4E-3</v>
      </c>
      <c r="H242" s="13">
        <v>0</v>
      </c>
      <c r="I242" s="13">
        <v>2.04</v>
      </c>
      <c r="J242" s="13">
        <v>-13.16</v>
      </c>
      <c r="K242" s="27">
        <f>HOUR(Tableau1[[#This Row],[Heure d''entrée]])</f>
        <v>11</v>
      </c>
      <c r="L242" s="1" t="str">
        <f t="shared" si="7"/>
        <v>VISIBLE</v>
      </c>
    </row>
    <row r="243" spans="1:12" x14ac:dyDescent="0.35">
      <c r="A243" s="11">
        <v>44139</v>
      </c>
      <c r="B243" s="17">
        <v>0.47974537037037041</v>
      </c>
      <c r="C243" s="17">
        <v>0.484375</v>
      </c>
      <c r="D243" s="14" t="s">
        <v>9</v>
      </c>
      <c r="E243" s="6">
        <v>40</v>
      </c>
      <c r="F243" s="13">
        <v>-2.86</v>
      </c>
      <c r="G243" s="13">
        <v>-5.0000000000000001E-4</v>
      </c>
      <c r="H243" s="13">
        <v>0</v>
      </c>
      <c r="I243" s="13">
        <v>6.34</v>
      </c>
      <c r="J243" s="13">
        <v>-4.3600000000000003</v>
      </c>
      <c r="K243" s="27">
        <f>HOUR(Tableau1[[#This Row],[Heure d''entrée]])</f>
        <v>11</v>
      </c>
      <c r="L243" s="1" t="str">
        <f t="shared" si="7"/>
        <v>VISIBLE</v>
      </c>
    </row>
    <row r="244" spans="1:12" x14ac:dyDescent="0.35">
      <c r="A244" s="11">
        <v>44139</v>
      </c>
      <c r="B244" s="17">
        <v>0.484375</v>
      </c>
      <c r="C244" s="17">
        <v>0.49178240740740736</v>
      </c>
      <c r="D244" s="14" t="s">
        <v>10</v>
      </c>
      <c r="E244" s="6">
        <v>64</v>
      </c>
      <c r="F244" s="13">
        <v>15.24</v>
      </c>
      <c r="G244" s="13">
        <v>2.8E-3</v>
      </c>
      <c r="H244" s="13">
        <v>0</v>
      </c>
      <c r="I244" s="13">
        <v>16.34</v>
      </c>
      <c r="J244" s="13">
        <v>-3.06</v>
      </c>
      <c r="K244" s="27">
        <f>HOUR(Tableau1[[#This Row],[Heure d''entrée]])</f>
        <v>11</v>
      </c>
      <c r="L244" s="1" t="str">
        <f t="shared" si="7"/>
        <v>VISIBLE</v>
      </c>
    </row>
    <row r="245" spans="1:12" x14ac:dyDescent="0.35">
      <c r="A245" s="11">
        <v>44139</v>
      </c>
      <c r="B245" s="17">
        <v>0.49189814814814814</v>
      </c>
      <c r="C245" s="17">
        <v>0.50474537037037037</v>
      </c>
      <c r="D245" s="14" t="s">
        <v>10</v>
      </c>
      <c r="E245" s="6">
        <v>111</v>
      </c>
      <c r="F245" s="13">
        <v>-1.36</v>
      </c>
      <c r="G245" s="13">
        <v>-2.0000000000000001E-4</v>
      </c>
      <c r="H245" s="13">
        <v>0</v>
      </c>
      <c r="I245" s="13">
        <v>4.5199999999999996</v>
      </c>
      <c r="J245" s="13">
        <v>-4.88</v>
      </c>
      <c r="K245" s="27">
        <f>HOUR(Tableau1[[#This Row],[Heure d''entrée]])</f>
        <v>11</v>
      </c>
      <c r="L245" s="1" t="str">
        <f t="shared" si="7"/>
        <v>VISIBLE</v>
      </c>
    </row>
    <row r="246" spans="1:12" x14ac:dyDescent="0.35">
      <c r="A246" s="11">
        <v>44139</v>
      </c>
      <c r="B246" s="17">
        <v>0.50474537037037037</v>
      </c>
      <c r="C246" s="17">
        <v>0.53344907407407405</v>
      </c>
      <c r="D246" s="14" t="s">
        <v>9</v>
      </c>
      <c r="E246" s="6">
        <v>248</v>
      </c>
      <c r="F246" s="13">
        <v>-10.86</v>
      </c>
      <c r="G246" s="13">
        <v>-2E-3</v>
      </c>
      <c r="H246" s="13">
        <v>0</v>
      </c>
      <c r="I246" s="13">
        <v>7.14</v>
      </c>
      <c r="J246" s="13">
        <v>-17.559999999999999</v>
      </c>
      <c r="K246" s="27">
        <f>HOUR(Tableau1[[#This Row],[Heure d''entrée]])</f>
        <v>12</v>
      </c>
      <c r="L246" s="1" t="str">
        <f t="shared" si="7"/>
        <v>VISIBLE</v>
      </c>
    </row>
    <row r="247" spans="1:12" x14ac:dyDescent="0.35">
      <c r="A247" s="11">
        <v>44139</v>
      </c>
      <c r="B247" s="17">
        <v>0.53356481481481477</v>
      </c>
      <c r="C247" s="17">
        <v>0.55694444444444446</v>
      </c>
      <c r="D247" s="14" t="s">
        <v>9</v>
      </c>
      <c r="E247" s="6">
        <v>202</v>
      </c>
      <c r="F247" s="13">
        <v>-22</v>
      </c>
      <c r="G247" s="13">
        <v>-4.0000000000000001E-3</v>
      </c>
      <c r="H247" s="13">
        <v>0</v>
      </c>
      <c r="I247" s="13">
        <v>13.72</v>
      </c>
      <c r="J247" s="13">
        <v>-22</v>
      </c>
      <c r="K247" s="27">
        <f>HOUR(Tableau1[[#This Row],[Heure d''entrée]])</f>
        <v>12</v>
      </c>
      <c r="L247" s="1" t="str">
        <f t="shared" si="7"/>
        <v>VISIBLE</v>
      </c>
    </row>
    <row r="248" spans="1:12" x14ac:dyDescent="0.35">
      <c r="A248" s="11">
        <v>44139</v>
      </c>
      <c r="B248" s="17">
        <v>0.57152777777777775</v>
      </c>
      <c r="C248" s="17">
        <v>0.58449074074074081</v>
      </c>
      <c r="D248" s="14" t="s">
        <v>9</v>
      </c>
      <c r="E248" s="6">
        <v>112</v>
      </c>
      <c r="F248" s="13">
        <v>-9.36</v>
      </c>
      <c r="G248" s="13">
        <v>-1.6999999999999999E-3</v>
      </c>
      <c r="H248" s="13">
        <v>0</v>
      </c>
      <c r="I248" s="13">
        <v>8.42</v>
      </c>
      <c r="J248" s="13">
        <v>-9.8800000000000008</v>
      </c>
      <c r="K248" s="27">
        <f>HOUR(Tableau1[[#This Row],[Heure d''entrée]])</f>
        <v>13</v>
      </c>
      <c r="L248" s="1" t="str">
        <f t="shared" si="7"/>
        <v>VISIBLE</v>
      </c>
    </row>
    <row r="249" spans="1:12" x14ac:dyDescent="0.35">
      <c r="A249" s="11">
        <v>44139</v>
      </c>
      <c r="B249" s="17">
        <v>0.58449074074074081</v>
      </c>
      <c r="C249" s="17">
        <v>0.60439814814814818</v>
      </c>
      <c r="D249" s="14" t="s">
        <v>10</v>
      </c>
      <c r="E249" s="6">
        <v>172</v>
      </c>
      <c r="F249" s="13">
        <v>0.64</v>
      </c>
      <c r="G249" s="13">
        <v>1E-4</v>
      </c>
      <c r="H249" s="13">
        <v>0</v>
      </c>
      <c r="I249" s="13">
        <v>7.34</v>
      </c>
      <c r="J249" s="13">
        <v>-8.56</v>
      </c>
      <c r="K249" s="27">
        <f>HOUR(Tableau1[[#This Row],[Heure d''entrée]])</f>
        <v>14</v>
      </c>
      <c r="L249" s="1" t="str">
        <f t="shared" si="7"/>
        <v>VISIBLE</v>
      </c>
    </row>
    <row r="250" spans="1:12" x14ac:dyDescent="0.35">
      <c r="A250" s="11">
        <v>44139</v>
      </c>
      <c r="B250" s="17">
        <v>0.60439814814814818</v>
      </c>
      <c r="C250" s="17">
        <v>0.62615740740740744</v>
      </c>
      <c r="D250" s="14" t="s">
        <v>9</v>
      </c>
      <c r="E250" s="6">
        <v>188</v>
      </c>
      <c r="F250" s="13">
        <v>6.54</v>
      </c>
      <c r="G250" s="13">
        <v>1.1999999999999999E-3</v>
      </c>
      <c r="H250" s="13">
        <v>0</v>
      </c>
      <c r="I250" s="13">
        <v>15.24</v>
      </c>
      <c r="J250" s="13">
        <v>-6.36</v>
      </c>
      <c r="K250" s="27">
        <f>HOUR(Tableau1[[#This Row],[Heure d''entrée]])</f>
        <v>14</v>
      </c>
      <c r="L250" s="1" t="str">
        <f t="shared" si="7"/>
        <v>VISIBLE</v>
      </c>
    </row>
    <row r="251" spans="1:12" x14ac:dyDescent="0.35">
      <c r="A251" s="11">
        <v>44139</v>
      </c>
      <c r="B251" s="17">
        <v>0.62615740740740744</v>
      </c>
      <c r="C251" s="17">
        <v>0.63368055555555558</v>
      </c>
      <c r="D251" s="14" t="s">
        <v>10</v>
      </c>
      <c r="E251" s="6">
        <v>65</v>
      </c>
      <c r="F251" s="13">
        <v>-22.12</v>
      </c>
      <c r="G251" s="13">
        <v>-4.0000000000000001E-3</v>
      </c>
      <c r="H251" s="13">
        <v>0</v>
      </c>
      <c r="I251" s="13">
        <v>2.34</v>
      </c>
      <c r="J251" s="13">
        <v>-22.6</v>
      </c>
      <c r="K251" s="27">
        <f>HOUR(Tableau1[[#This Row],[Heure d''entrée]])</f>
        <v>15</v>
      </c>
      <c r="L251" s="1" t="str">
        <f t="shared" si="7"/>
        <v>VISIBLE</v>
      </c>
    </row>
    <row r="252" spans="1:12" x14ac:dyDescent="0.35">
      <c r="A252" s="11">
        <v>44139</v>
      </c>
      <c r="B252" s="17">
        <v>0.64247685185185188</v>
      </c>
      <c r="C252" s="17">
        <v>0.64583333333333337</v>
      </c>
      <c r="D252" s="14" t="s">
        <v>9</v>
      </c>
      <c r="E252" s="6">
        <v>29</v>
      </c>
      <c r="F252" s="13">
        <v>-22.04</v>
      </c>
      <c r="G252" s="13">
        <v>-4.0000000000000001E-3</v>
      </c>
      <c r="H252" s="13">
        <v>0</v>
      </c>
      <c r="I252" s="13">
        <v>7.12</v>
      </c>
      <c r="J252" s="13">
        <v>-22.04</v>
      </c>
      <c r="K252" s="27">
        <f>HOUR(Tableau1[[#This Row],[Heure d''entrée]])</f>
        <v>15</v>
      </c>
      <c r="L252" s="1" t="str">
        <f t="shared" si="7"/>
        <v>VISIBLE</v>
      </c>
    </row>
    <row r="253" spans="1:12" x14ac:dyDescent="0.35">
      <c r="A253" s="11">
        <v>44139</v>
      </c>
      <c r="B253" s="17">
        <v>0.65567129629629628</v>
      </c>
      <c r="C253" s="17">
        <v>0.66238425925925926</v>
      </c>
      <c r="D253" s="14" t="s">
        <v>10</v>
      </c>
      <c r="E253" s="6">
        <v>58</v>
      </c>
      <c r="F253" s="13">
        <v>9.9600000000000009</v>
      </c>
      <c r="G253" s="13">
        <v>1.8E-3</v>
      </c>
      <c r="H253" s="13">
        <v>0</v>
      </c>
      <c r="I253" s="13">
        <v>13.92</v>
      </c>
      <c r="J253" s="13">
        <v>-11.88</v>
      </c>
      <c r="K253" s="27">
        <f>HOUR(Tableau1[[#This Row],[Heure d''entrée]])</f>
        <v>15</v>
      </c>
      <c r="L253" s="1" t="str">
        <f t="shared" si="7"/>
        <v>VISIBLE</v>
      </c>
    </row>
    <row r="254" spans="1:12" x14ac:dyDescent="0.35">
      <c r="A254" s="11">
        <v>44139</v>
      </c>
      <c r="B254" s="17">
        <v>0.67893518518518514</v>
      </c>
      <c r="C254" s="17">
        <v>0.68298611111111107</v>
      </c>
      <c r="D254" s="14" t="s">
        <v>10</v>
      </c>
      <c r="E254" s="6">
        <v>35</v>
      </c>
      <c r="F254" s="13">
        <v>9.08</v>
      </c>
      <c r="G254" s="13">
        <v>1.6000000000000001E-3</v>
      </c>
      <c r="H254" s="13">
        <v>0</v>
      </c>
      <c r="I254" s="13">
        <v>16.52</v>
      </c>
      <c r="J254" s="13">
        <v>-0.98</v>
      </c>
      <c r="K254" s="27">
        <f>HOUR(Tableau1[[#This Row],[Heure d''entrée]])</f>
        <v>16</v>
      </c>
      <c r="L254" s="1" t="str">
        <f t="shared" si="7"/>
        <v>VISIBLE</v>
      </c>
    </row>
    <row r="255" spans="1:12" x14ac:dyDescent="0.35">
      <c r="A255" s="11">
        <v>44139</v>
      </c>
      <c r="B255" s="17">
        <v>0.69293981481481481</v>
      </c>
      <c r="C255" s="17">
        <v>0.703125</v>
      </c>
      <c r="D255" s="14" t="s">
        <v>9</v>
      </c>
      <c r="E255" s="6">
        <v>88</v>
      </c>
      <c r="F255" s="13">
        <v>-22.36</v>
      </c>
      <c r="G255" s="13">
        <v>-4.0000000000000001E-3</v>
      </c>
      <c r="H255" s="13">
        <v>0</v>
      </c>
      <c r="I255" s="13">
        <v>2.12</v>
      </c>
      <c r="J255" s="13">
        <v>-22.36</v>
      </c>
      <c r="K255" s="27">
        <f>HOUR(Tableau1[[#This Row],[Heure d''entrée]])</f>
        <v>16</v>
      </c>
      <c r="L255" s="1" t="str">
        <f t="shared" si="7"/>
        <v>VISIBLE</v>
      </c>
    </row>
    <row r="256" spans="1:12" x14ac:dyDescent="0.35">
      <c r="A256" s="11">
        <v>44139</v>
      </c>
      <c r="B256" s="17">
        <v>0.78912037037037042</v>
      </c>
      <c r="C256" s="17">
        <v>0.82071759259259258</v>
      </c>
      <c r="D256" s="14" t="s">
        <v>9</v>
      </c>
      <c r="E256" s="6">
        <v>273</v>
      </c>
      <c r="F256" s="13">
        <v>4.9800000000000004</v>
      </c>
      <c r="G256" s="13">
        <v>8.9999999999999998E-4</v>
      </c>
      <c r="H256" s="13">
        <v>0</v>
      </c>
      <c r="I256" s="13">
        <v>7.52</v>
      </c>
      <c r="J256" s="13">
        <v>-10.94</v>
      </c>
      <c r="K256" s="27">
        <f>HOUR(Tableau1[[#This Row],[Heure d''entrée]])</f>
        <v>18</v>
      </c>
      <c r="L256" s="1" t="str">
        <f t="shared" si="7"/>
        <v>VISIBLE</v>
      </c>
    </row>
    <row r="257" spans="1:12" x14ac:dyDescent="0.35">
      <c r="A257" s="11">
        <v>44139</v>
      </c>
      <c r="B257" s="17">
        <v>0.84409722222222217</v>
      </c>
      <c r="C257" s="17">
        <v>0.86655092592592586</v>
      </c>
      <c r="D257" s="14" t="s">
        <v>9</v>
      </c>
      <c r="E257" s="6">
        <v>194</v>
      </c>
      <c r="F257" s="13">
        <v>9.94</v>
      </c>
      <c r="G257" s="13">
        <v>1.8E-3</v>
      </c>
      <c r="H257" s="13">
        <v>0</v>
      </c>
      <c r="I257" s="13">
        <v>15.92</v>
      </c>
      <c r="J257" s="13">
        <v>-4.9800000000000004</v>
      </c>
      <c r="K257" s="27">
        <f>HOUR(Tableau1[[#This Row],[Heure d''entrée]])</f>
        <v>20</v>
      </c>
      <c r="L257" s="1" t="str">
        <f t="shared" si="7"/>
        <v>VISIBLE</v>
      </c>
    </row>
    <row r="258" spans="1:12" x14ac:dyDescent="0.35">
      <c r="A258" s="11">
        <v>44139</v>
      </c>
      <c r="B258" s="17">
        <v>0.86655092592592586</v>
      </c>
      <c r="C258" s="17">
        <v>0.8862268518518519</v>
      </c>
      <c r="D258" s="14" t="s">
        <v>10</v>
      </c>
      <c r="E258" s="6">
        <v>170</v>
      </c>
      <c r="F258" s="13">
        <v>-22.46</v>
      </c>
      <c r="G258" s="13">
        <v>-4.0000000000000001E-3</v>
      </c>
      <c r="H258" s="13">
        <v>0</v>
      </c>
      <c r="I258" s="13">
        <v>5.24</v>
      </c>
      <c r="J258" s="13">
        <v>-22.84</v>
      </c>
      <c r="K258" s="27">
        <f>HOUR(Tableau1[[#This Row],[Heure d''entrée]])</f>
        <v>20</v>
      </c>
      <c r="L258" s="1" t="str">
        <f t="shared" si="7"/>
        <v>VISIBLE</v>
      </c>
    </row>
    <row r="259" spans="1:12" x14ac:dyDescent="0.35">
      <c r="A259" s="11">
        <v>44139</v>
      </c>
      <c r="B259" s="17">
        <v>0.89571759259259265</v>
      </c>
      <c r="C259" s="17">
        <v>0.90995370370370365</v>
      </c>
      <c r="D259" s="14" t="s">
        <v>9</v>
      </c>
      <c r="E259" s="6">
        <v>123</v>
      </c>
      <c r="F259" s="13">
        <v>-7.56</v>
      </c>
      <c r="G259" s="13">
        <v>-1.4E-3</v>
      </c>
      <c r="H259" s="13">
        <v>0</v>
      </c>
      <c r="I259" s="13">
        <v>3.12</v>
      </c>
      <c r="J259" s="13">
        <v>-10.68</v>
      </c>
      <c r="K259" s="27">
        <f>HOUR(Tableau1[[#This Row],[Heure d''entrée]])</f>
        <v>21</v>
      </c>
      <c r="L259" s="1" t="str">
        <f t="shared" si="7"/>
        <v>VISIBLE</v>
      </c>
    </row>
    <row r="260" spans="1:12" x14ac:dyDescent="0.35">
      <c r="A260" s="11">
        <v>44140</v>
      </c>
      <c r="B260" s="17">
        <v>0.23923611111111112</v>
      </c>
      <c r="C260" s="17">
        <v>0.24444444444444446</v>
      </c>
      <c r="D260" s="14" t="s">
        <v>9</v>
      </c>
      <c r="E260" s="6">
        <v>45</v>
      </c>
      <c r="F260" s="13">
        <v>-4.0599999999999996</v>
      </c>
      <c r="G260" s="13">
        <v>-6.9999999999999999E-4</v>
      </c>
      <c r="H260" s="13">
        <v>0</v>
      </c>
      <c r="I260" s="13">
        <v>1.1200000000000001</v>
      </c>
      <c r="J260" s="13">
        <v>-4.84</v>
      </c>
      <c r="K260" s="27">
        <f>HOUR(Tableau1[[#This Row],[Heure d''entrée]])</f>
        <v>5</v>
      </c>
      <c r="L260" s="1" t="str">
        <f t="shared" ref="L260:L282" si="8">IF(SUBTOTAL(103,F260)=1,"VISIBLE","HIDDEN")</f>
        <v>VISIBLE</v>
      </c>
    </row>
    <row r="261" spans="1:12" x14ac:dyDescent="0.35">
      <c r="A261" s="11">
        <v>44140</v>
      </c>
      <c r="B261" s="17">
        <v>0.24444444444444446</v>
      </c>
      <c r="C261" s="17">
        <v>0.27013888888888887</v>
      </c>
      <c r="D261" s="14" t="s">
        <v>10</v>
      </c>
      <c r="E261" s="6">
        <v>221</v>
      </c>
      <c r="F261" s="13">
        <v>-10.26</v>
      </c>
      <c r="G261" s="13">
        <v>-1.8E-3</v>
      </c>
      <c r="H261" s="13">
        <v>0</v>
      </c>
      <c r="I261" s="13">
        <v>2.04</v>
      </c>
      <c r="J261" s="13">
        <v>-13.16</v>
      </c>
      <c r="K261" s="27">
        <f>HOUR(Tableau1[[#This Row],[Heure d''entrée]])</f>
        <v>5</v>
      </c>
      <c r="L261" s="1" t="str">
        <f t="shared" si="8"/>
        <v>VISIBLE</v>
      </c>
    </row>
    <row r="262" spans="1:12" x14ac:dyDescent="0.35">
      <c r="A262" s="11">
        <v>44140</v>
      </c>
      <c r="B262" s="17">
        <v>0.30914351851851851</v>
      </c>
      <c r="C262" s="17">
        <v>0.3212962962962963</v>
      </c>
      <c r="D262" s="14" t="s">
        <v>9</v>
      </c>
      <c r="E262" s="6">
        <v>105</v>
      </c>
      <c r="F262" s="13">
        <v>3.22</v>
      </c>
      <c r="G262" s="13">
        <v>5.9999999999999995E-4</v>
      </c>
      <c r="H262" s="13">
        <v>0</v>
      </c>
      <c r="I262" s="13">
        <v>13.42</v>
      </c>
      <c r="J262" s="13">
        <v>-1.08</v>
      </c>
      <c r="K262" s="27">
        <f>HOUR(Tableau1[[#This Row],[Heure d''entrée]])</f>
        <v>7</v>
      </c>
      <c r="L262" s="1" t="str">
        <f t="shared" si="8"/>
        <v>VISIBLE</v>
      </c>
    </row>
    <row r="263" spans="1:12" x14ac:dyDescent="0.35">
      <c r="A263" s="11">
        <v>44140</v>
      </c>
      <c r="B263" s="17">
        <v>0.34583333333333338</v>
      </c>
      <c r="C263" s="17">
        <v>0.35023148148148148</v>
      </c>
      <c r="D263" s="14" t="s">
        <v>9</v>
      </c>
      <c r="E263" s="6">
        <v>38</v>
      </c>
      <c r="F263" s="13">
        <v>-6.76</v>
      </c>
      <c r="G263" s="13">
        <v>-1.1999999999999999E-3</v>
      </c>
      <c r="H263" s="13">
        <v>0</v>
      </c>
      <c r="I263" s="13">
        <v>0.82</v>
      </c>
      <c r="J263" s="13">
        <v>-6.74</v>
      </c>
      <c r="K263" s="27">
        <f>HOUR(Tableau1[[#This Row],[Heure d''entrée]])</f>
        <v>8</v>
      </c>
      <c r="L263" s="1" t="str">
        <f t="shared" si="8"/>
        <v>VISIBLE</v>
      </c>
    </row>
    <row r="264" spans="1:12" x14ac:dyDescent="0.35">
      <c r="A264" s="11">
        <v>44140</v>
      </c>
      <c r="B264" s="17">
        <v>0.35023148148148148</v>
      </c>
      <c r="C264" s="17">
        <v>0.37581018518518516</v>
      </c>
      <c r="D264" s="14" t="s">
        <v>10</v>
      </c>
      <c r="E264" s="6">
        <v>221</v>
      </c>
      <c r="F264" s="13">
        <v>-4.66</v>
      </c>
      <c r="G264" s="13">
        <v>-8.0000000000000004E-4</v>
      </c>
      <c r="H264" s="13">
        <v>0</v>
      </c>
      <c r="I264" s="13">
        <v>11.14</v>
      </c>
      <c r="J264" s="13">
        <v>-4.9400000000000004</v>
      </c>
      <c r="K264" s="27">
        <f>HOUR(Tableau1[[#This Row],[Heure d''entrée]])</f>
        <v>8</v>
      </c>
      <c r="L264" s="1" t="str">
        <f t="shared" si="8"/>
        <v>VISIBLE</v>
      </c>
    </row>
    <row r="265" spans="1:12" x14ac:dyDescent="0.35">
      <c r="A265" s="11">
        <v>44140</v>
      </c>
      <c r="B265" s="17">
        <v>0.40416666666666662</v>
      </c>
      <c r="C265" s="17">
        <v>0.43206018518518513</v>
      </c>
      <c r="D265" s="14" t="s">
        <v>9</v>
      </c>
      <c r="E265" s="6">
        <v>241</v>
      </c>
      <c r="F265" s="13">
        <v>4.24</v>
      </c>
      <c r="G265" s="13">
        <v>8.0000000000000004E-4</v>
      </c>
      <c r="H265" s="13">
        <v>0</v>
      </c>
      <c r="I265" s="13">
        <v>10.52</v>
      </c>
      <c r="J265" s="13">
        <v>-7.18</v>
      </c>
      <c r="K265" s="27">
        <f>HOUR(Tableau1[[#This Row],[Heure d''entrée]])</f>
        <v>9</v>
      </c>
      <c r="L265" s="1" t="str">
        <f t="shared" si="8"/>
        <v>VISIBLE</v>
      </c>
    </row>
    <row r="266" spans="1:12" x14ac:dyDescent="0.35">
      <c r="A266" s="11">
        <v>44140</v>
      </c>
      <c r="B266" s="17">
        <v>0.4368055555555555</v>
      </c>
      <c r="C266" s="17">
        <v>0.44560185185185186</v>
      </c>
      <c r="D266" s="14" t="s">
        <v>9</v>
      </c>
      <c r="E266" s="6">
        <v>76</v>
      </c>
      <c r="F266" s="13">
        <v>-22.48</v>
      </c>
      <c r="G266" s="13">
        <v>-4.0000000000000001E-3</v>
      </c>
      <c r="H266" s="13">
        <v>0</v>
      </c>
      <c r="I266" s="13">
        <v>1.92</v>
      </c>
      <c r="J266" s="13">
        <v>-22.48</v>
      </c>
      <c r="K266" s="27">
        <f>HOUR(Tableau1[[#This Row],[Heure d''entrée]])</f>
        <v>10</v>
      </c>
      <c r="L266" s="1" t="str">
        <f t="shared" si="8"/>
        <v>VISIBLE</v>
      </c>
    </row>
    <row r="267" spans="1:12" x14ac:dyDescent="0.35">
      <c r="A267" s="11">
        <v>44140</v>
      </c>
      <c r="B267" s="17">
        <v>0.45462962962962966</v>
      </c>
      <c r="C267" s="17">
        <v>0.46435185185185185</v>
      </c>
      <c r="D267" s="14" t="s">
        <v>10</v>
      </c>
      <c r="E267" s="6">
        <v>84</v>
      </c>
      <c r="F267" s="13">
        <v>8.1199999999999992</v>
      </c>
      <c r="G267" s="13">
        <v>1.4E-3</v>
      </c>
      <c r="H267" s="13">
        <v>0</v>
      </c>
      <c r="I267" s="13">
        <v>13.02</v>
      </c>
      <c r="J267" s="13">
        <v>-8.18</v>
      </c>
      <c r="K267" s="27">
        <f>HOUR(Tableau1[[#This Row],[Heure d''entrée]])</f>
        <v>10</v>
      </c>
      <c r="L267" s="1" t="str">
        <f t="shared" si="8"/>
        <v>VISIBLE</v>
      </c>
    </row>
    <row r="268" spans="1:12" x14ac:dyDescent="0.35">
      <c r="A268" s="11">
        <v>44140</v>
      </c>
      <c r="B268" s="17">
        <v>0.51527777777777783</v>
      </c>
      <c r="C268" s="17">
        <v>0.51909722222222221</v>
      </c>
      <c r="D268" s="14" t="s">
        <v>10</v>
      </c>
      <c r="E268" s="6">
        <v>33</v>
      </c>
      <c r="F268" s="13">
        <v>-1.06</v>
      </c>
      <c r="G268" s="13">
        <v>-2.0000000000000001E-4</v>
      </c>
      <c r="H268" s="13">
        <v>0</v>
      </c>
      <c r="I268" s="13">
        <v>4.92</v>
      </c>
      <c r="J268" s="13">
        <v>-0.64</v>
      </c>
      <c r="K268" s="27">
        <f>HOUR(Tableau1[[#This Row],[Heure d''entrée]])</f>
        <v>12</v>
      </c>
      <c r="L268" s="1" t="str">
        <f t="shared" si="8"/>
        <v>VISIBLE</v>
      </c>
    </row>
    <row r="269" spans="1:12" x14ac:dyDescent="0.35">
      <c r="A269" s="11">
        <v>44140</v>
      </c>
      <c r="B269" s="17">
        <v>0.51909722222222221</v>
      </c>
      <c r="C269" s="17">
        <v>0.53935185185185186</v>
      </c>
      <c r="D269" s="14" t="s">
        <v>9</v>
      </c>
      <c r="E269" s="6">
        <v>175</v>
      </c>
      <c r="F269" s="13">
        <v>2.74</v>
      </c>
      <c r="G269" s="13">
        <v>5.0000000000000001E-4</v>
      </c>
      <c r="H269" s="13">
        <v>0</v>
      </c>
      <c r="I269" s="13">
        <v>11.44</v>
      </c>
      <c r="J269" s="13">
        <v>-3.06</v>
      </c>
      <c r="K269" s="27">
        <f>HOUR(Tableau1[[#This Row],[Heure d''entrée]])</f>
        <v>12</v>
      </c>
      <c r="L269" s="1" t="str">
        <f t="shared" si="8"/>
        <v>VISIBLE</v>
      </c>
    </row>
    <row r="270" spans="1:12" x14ac:dyDescent="0.35">
      <c r="A270" s="11">
        <v>44140</v>
      </c>
      <c r="B270" s="17">
        <v>0.53935185185185186</v>
      </c>
      <c r="C270" s="17">
        <v>0.5649305555555556</v>
      </c>
      <c r="D270" s="14" t="s">
        <v>10</v>
      </c>
      <c r="E270" s="6">
        <v>221</v>
      </c>
      <c r="F270" s="13">
        <v>-5.36</v>
      </c>
      <c r="G270" s="13">
        <v>-8.9999999999999998E-4</v>
      </c>
      <c r="H270" s="13">
        <v>0</v>
      </c>
      <c r="I270" s="13">
        <v>2.14</v>
      </c>
      <c r="J270" s="13">
        <v>-15.96</v>
      </c>
      <c r="K270" s="27">
        <f>HOUR(Tableau1[[#This Row],[Heure d''entrée]])</f>
        <v>12</v>
      </c>
      <c r="L270" s="1" t="str">
        <f t="shared" si="8"/>
        <v>VISIBLE</v>
      </c>
    </row>
    <row r="271" spans="1:12" x14ac:dyDescent="0.35">
      <c r="A271" s="11">
        <v>44140</v>
      </c>
      <c r="B271" s="17">
        <v>0.57743055555555556</v>
      </c>
      <c r="C271" s="17">
        <v>0.57893518518518516</v>
      </c>
      <c r="D271" s="14" t="s">
        <v>9</v>
      </c>
      <c r="E271" s="6">
        <v>13</v>
      </c>
      <c r="F271" s="13">
        <v>-9.66</v>
      </c>
      <c r="G271" s="13">
        <v>-1.6999999999999999E-3</v>
      </c>
      <c r="H271" s="13">
        <v>0</v>
      </c>
      <c r="I271" s="13">
        <v>0</v>
      </c>
      <c r="J271" s="13">
        <v>-9.3800000000000008</v>
      </c>
      <c r="K271" s="27">
        <f>HOUR(Tableau1[[#This Row],[Heure d''entrée]])</f>
        <v>13</v>
      </c>
      <c r="L271" s="1" t="str">
        <f t="shared" si="8"/>
        <v>VISIBLE</v>
      </c>
    </row>
    <row r="272" spans="1:12" x14ac:dyDescent="0.35">
      <c r="A272" s="11">
        <v>44140</v>
      </c>
      <c r="B272" s="17">
        <v>0.57893518518518516</v>
      </c>
      <c r="C272" s="17">
        <v>0.59710648148148149</v>
      </c>
      <c r="D272" s="14" t="s">
        <v>10</v>
      </c>
      <c r="E272" s="6">
        <v>157</v>
      </c>
      <c r="F272" s="13">
        <v>-10.56</v>
      </c>
      <c r="G272" s="13">
        <v>-1.9E-3</v>
      </c>
      <c r="H272" s="13">
        <v>0</v>
      </c>
      <c r="I272" s="13">
        <v>0.54</v>
      </c>
      <c r="J272" s="13">
        <v>-10.92</v>
      </c>
      <c r="K272" s="27">
        <f>HOUR(Tableau1[[#This Row],[Heure d''entrée]])</f>
        <v>13</v>
      </c>
      <c r="L272" s="1" t="str">
        <f t="shared" si="8"/>
        <v>VISIBLE</v>
      </c>
    </row>
    <row r="273" spans="1:12" x14ac:dyDescent="0.35">
      <c r="A273" s="11">
        <v>44140</v>
      </c>
      <c r="B273" s="17">
        <v>0.59710648148148149</v>
      </c>
      <c r="C273" s="17">
        <v>0.625</v>
      </c>
      <c r="D273" s="14" t="s">
        <v>9</v>
      </c>
      <c r="E273" s="6">
        <v>241</v>
      </c>
      <c r="F273" s="13">
        <v>1.74</v>
      </c>
      <c r="G273" s="13">
        <v>2.9999999999999997E-4</v>
      </c>
      <c r="H273" s="13">
        <v>0</v>
      </c>
      <c r="I273" s="13">
        <v>5.14</v>
      </c>
      <c r="J273" s="13">
        <v>-7.06</v>
      </c>
      <c r="K273" s="27">
        <f>HOUR(Tableau1[[#This Row],[Heure d''entrée]])</f>
        <v>14</v>
      </c>
      <c r="L273" s="1" t="str">
        <f t="shared" si="8"/>
        <v>VISIBLE</v>
      </c>
    </row>
    <row r="274" spans="1:12" x14ac:dyDescent="0.35">
      <c r="A274" s="11">
        <v>44140</v>
      </c>
      <c r="B274" s="17">
        <v>0.64560185185185182</v>
      </c>
      <c r="C274" s="17">
        <v>0.65081018518518519</v>
      </c>
      <c r="D274" s="14" t="s">
        <v>10</v>
      </c>
      <c r="E274" s="6">
        <v>45</v>
      </c>
      <c r="F274" s="13">
        <v>3.54</v>
      </c>
      <c r="G274" s="13">
        <v>5.9999999999999995E-4</v>
      </c>
      <c r="H274" s="13">
        <v>0</v>
      </c>
      <c r="I274" s="13">
        <v>10.92</v>
      </c>
      <c r="J274" s="13">
        <v>-3.48</v>
      </c>
      <c r="K274" s="27">
        <f>HOUR(Tableau1[[#This Row],[Heure d''entrée]])</f>
        <v>15</v>
      </c>
      <c r="L274" s="1" t="str">
        <f t="shared" si="8"/>
        <v>VISIBLE</v>
      </c>
    </row>
    <row r="275" spans="1:12" x14ac:dyDescent="0.35">
      <c r="A275" s="11">
        <v>44140</v>
      </c>
      <c r="B275" s="17">
        <v>0.65081018518518519</v>
      </c>
      <c r="C275" s="17">
        <v>0.65648148148148155</v>
      </c>
      <c r="D275" s="14" t="s">
        <v>9</v>
      </c>
      <c r="E275" s="6">
        <v>49</v>
      </c>
      <c r="F275" s="13">
        <v>-8.76</v>
      </c>
      <c r="G275" s="13">
        <v>-1.6000000000000001E-3</v>
      </c>
      <c r="H275" s="13">
        <v>0</v>
      </c>
      <c r="I275" s="13">
        <v>9.44</v>
      </c>
      <c r="J275" s="13">
        <v>-9.52</v>
      </c>
      <c r="K275" s="27">
        <f>HOUR(Tableau1[[#This Row],[Heure d''entrée]])</f>
        <v>15</v>
      </c>
      <c r="L275" s="1" t="str">
        <f t="shared" si="8"/>
        <v>VISIBLE</v>
      </c>
    </row>
    <row r="276" spans="1:12" x14ac:dyDescent="0.35">
      <c r="A276" s="11">
        <v>44140</v>
      </c>
      <c r="B276" s="17">
        <v>0.65648148148148155</v>
      </c>
      <c r="C276" s="17">
        <v>0.67511574074074077</v>
      </c>
      <c r="D276" s="14" t="s">
        <v>10</v>
      </c>
      <c r="E276" s="6">
        <v>161</v>
      </c>
      <c r="F276" s="13">
        <v>9.16</v>
      </c>
      <c r="G276" s="13">
        <v>1.6000000000000001E-3</v>
      </c>
      <c r="H276" s="13">
        <v>0</v>
      </c>
      <c r="I276" s="13">
        <v>13.06</v>
      </c>
      <c r="J276" s="13">
        <v>-6.16</v>
      </c>
      <c r="K276" s="27">
        <f>HOUR(Tableau1[[#This Row],[Heure d''entrée]])</f>
        <v>15</v>
      </c>
      <c r="L276" s="1" t="str">
        <f t="shared" si="8"/>
        <v>VISIBLE</v>
      </c>
    </row>
    <row r="277" spans="1:12" x14ac:dyDescent="0.35">
      <c r="A277" s="11">
        <v>44140</v>
      </c>
      <c r="B277" s="17">
        <v>0.7119212962962963</v>
      </c>
      <c r="C277" s="17">
        <v>0.71875</v>
      </c>
      <c r="D277" s="14" t="s">
        <v>9</v>
      </c>
      <c r="E277" s="6">
        <v>59</v>
      </c>
      <c r="F277" s="13">
        <v>3.02</v>
      </c>
      <c r="G277" s="13">
        <v>5.0000000000000001E-4</v>
      </c>
      <c r="H277" s="13">
        <v>0</v>
      </c>
      <c r="I277" s="13">
        <v>14.02</v>
      </c>
      <c r="J277" s="13">
        <v>-2.1800000000000002</v>
      </c>
      <c r="K277" s="27">
        <f>HOUR(Tableau1[[#This Row],[Heure d''entrée]])</f>
        <v>17</v>
      </c>
      <c r="L277" s="1" t="str">
        <f t="shared" si="8"/>
        <v>VISIBLE</v>
      </c>
    </row>
    <row r="278" spans="1:12" x14ac:dyDescent="0.35">
      <c r="A278" s="11">
        <v>44140</v>
      </c>
      <c r="B278" s="17">
        <v>0.73287037037037039</v>
      </c>
      <c r="C278" s="17">
        <v>0.75520833333333337</v>
      </c>
      <c r="D278" s="14" t="s">
        <v>9</v>
      </c>
      <c r="E278" s="6">
        <v>193</v>
      </c>
      <c r="F278" s="13">
        <v>16.739999999999998</v>
      </c>
      <c r="G278" s="13">
        <v>2.8999999999999998E-3</v>
      </c>
      <c r="H278" s="13">
        <v>0</v>
      </c>
      <c r="I278" s="13">
        <v>18.12</v>
      </c>
      <c r="J278" s="13">
        <v>-1.88</v>
      </c>
      <c r="K278" s="27">
        <f>HOUR(Tableau1[[#This Row],[Heure d''entrée]])</f>
        <v>17</v>
      </c>
      <c r="L278" s="1" t="str">
        <f t="shared" si="8"/>
        <v>VISIBLE</v>
      </c>
    </row>
    <row r="279" spans="1:12" x14ac:dyDescent="0.35">
      <c r="A279" s="11">
        <v>44140</v>
      </c>
      <c r="B279" s="17">
        <v>0.75532407407407398</v>
      </c>
      <c r="C279" s="17">
        <v>0.77546296296296291</v>
      </c>
      <c r="D279" s="14" t="s">
        <v>9</v>
      </c>
      <c r="E279" s="6">
        <v>174</v>
      </c>
      <c r="F279" s="13">
        <v>5.52</v>
      </c>
      <c r="G279" s="13">
        <v>1E-3</v>
      </c>
      <c r="H279" s="13">
        <v>0</v>
      </c>
      <c r="I279" s="13">
        <v>16.920000000000002</v>
      </c>
      <c r="J279" s="13">
        <v>-9.8800000000000008</v>
      </c>
      <c r="K279" s="27">
        <f>HOUR(Tableau1[[#This Row],[Heure d''entrée]])</f>
        <v>18</v>
      </c>
      <c r="L279" s="1" t="str">
        <f t="shared" si="8"/>
        <v>VISIBLE</v>
      </c>
    </row>
    <row r="280" spans="1:12" x14ac:dyDescent="0.35">
      <c r="A280" s="11">
        <v>44140</v>
      </c>
      <c r="B280" s="17">
        <v>0.79652777777777783</v>
      </c>
      <c r="C280" s="17">
        <v>0.8325231481481481</v>
      </c>
      <c r="D280" s="14" t="s">
        <v>9</v>
      </c>
      <c r="E280" s="6">
        <v>311</v>
      </c>
      <c r="F280" s="13">
        <v>-10.56</v>
      </c>
      <c r="G280" s="13">
        <v>-1.9E-3</v>
      </c>
      <c r="H280" s="13">
        <v>0</v>
      </c>
      <c r="I280" s="13">
        <v>2.92</v>
      </c>
      <c r="J280" s="13">
        <v>-10.56</v>
      </c>
      <c r="K280" s="27">
        <f>HOUR(Tableau1[[#This Row],[Heure d''entrée]])</f>
        <v>19</v>
      </c>
      <c r="L280" s="1" t="str">
        <f t="shared" si="8"/>
        <v>VISIBLE</v>
      </c>
    </row>
    <row r="281" spans="1:12" x14ac:dyDescent="0.35">
      <c r="A281" s="11">
        <v>44140</v>
      </c>
      <c r="B281" s="17">
        <v>0.85613425925925923</v>
      </c>
      <c r="C281" s="17">
        <v>0.86689814814814825</v>
      </c>
      <c r="D281" s="14" t="s">
        <v>10</v>
      </c>
      <c r="E281" s="6">
        <v>93</v>
      </c>
      <c r="F281" s="13">
        <v>-3.16</v>
      </c>
      <c r="G281" s="13">
        <v>-5.9999999999999995E-4</v>
      </c>
      <c r="H281" s="13">
        <v>0</v>
      </c>
      <c r="I281" s="13">
        <v>3.52</v>
      </c>
      <c r="J281" s="13">
        <v>-13.88</v>
      </c>
      <c r="K281" s="27">
        <f>HOUR(Tableau1[[#This Row],[Heure d''entrée]])</f>
        <v>20</v>
      </c>
      <c r="L281" s="1" t="str">
        <f t="shared" si="8"/>
        <v>VISIBLE</v>
      </c>
    </row>
    <row r="282" spans="1:12" x14ac:dyDescent="0.35">
      <c r="A282" s="11">
        <v>44140</v>
      </c>
      <c r="B282" s="17">
        <v>0.86689814814814825</v>
      </c>
      <c r="C282" s="17">
        <v>0.89479166666666676</v>
      </c>
      <c r="D282" s="14" t="s">
        <v>9</v>
      </c>
      <c r="E282" s="6">
        <v>241</v>
      </c>
      <c r="F282" s="13">
        <v>5.76</v>
      </c>
      <c r="G282" s="13">
        <v>1E-3</v>
      </c>
      <c r="H282" s="13">
        <v>0</v>
      </c>
      <c r="I282" s="13">
        <v>13.64</v>
      </c>
      <c r="J282" s="13">
        <v>-1.76</v>
      </c>
      <c r="K282" s="27">
        <f>HOUR(Tableau1[[#This Row],[Heure d''entrée]])</f>
        <v>20</v>
      </c>
      <c r="L282" s="1" t="str">
        <f t="shared" si="8"/>
        <v>VISIBLE</v>
      </c>
    </row>
    <row r="283" spans="1:12" x14ac:dyDescent="0.35">
      <c r="A283" s="11">
        <v>44141</v>
      </c>
      <c r="B283" s="17">
        <v>0.24942129629629628</v>
      </c>
      <c r="C283" s="17">
        <v>0.27743055555555557</v>
      </c>
      <c r="D283" s="14" t="s">
        <v>9</v>
      </c>
      <c r="E283" s="6">
        <v>242</v>
      </c>
      <c r="F283" s="13">
        <v>-0.46</v>
      </c>
      <c r="G283" s="13">
        <v>-1E-4</v>
      </c>
      <c r="H283" s="13">
        <v>0</v>
      </c>
      <c r="I283" s="13">
        <v>0.82</v>
      </c>
      <c r="J283" s="13">
        <v>-9.08</v>
      </c>
      <c r="K283" s="27">
        <f>HOUR(Tableau1[[#This Row],[Heure d''entrée]])</f>
        <v>5</v>
      </c>
      <c r="L283" s="1" t="str">
        <f t="shared" ref="L283:L302" si="9">IF(SUBTOTAL(103,F283)=1,"VISIBLE","HIDDEN")</f>
        <v>VISIBLE</v>
      </c>
    </row>
    <row r="284" spans="1:12" x14ac:dyDescent="0.35">
      <c r="A284" s="11">
        <v>44141</v>
      </c>
      <c r="B284" s="17">
        <v>0.28726851851851848</v>
      </c>
      <c r="C284" s="17">
        <v>0.31296296296296294</v>
      </c>
      <c r="D284" s="14" t="s">
        <v>10</v>
      </c>
      <c r="E284" s="6">
        <v>221</v>
      </c>
      <c r="F284" s="13">
        <v>-2.56</v>
      </c>
      <c r="G284" s="13">
        <v>-5.0000000000000001E-4</v>
      </c>
      <c r="H284" s="13">
        <v>0</v>
      </c>
      <c r="I284" s="13">
        <v>10.82</v>
      </c>
      <c r="J284" s="13">
        <v>-2.56</v>
      </c>
      <c r="K284" s="27">
        <f>HOUR(Tableau1[[#This Row],[Heure d''entrée]])</f>
        <v>6</v>
      </c>
      <c r="L284" s="1" t="str">
        <f t="shared" si="9"/>
        <v>VISIBLE</v>
      </c>
    </row>
    <row r="285" spans="1:12" x14ac:dyDescent="0.35">
      <c r="A285" s="11">
        <v>44141</v>
      </c>
      <c r="B285" s="17">
        <v>0.34756944444444443</v>
      </c>
      <c r="C285" s="17">
        <v>0.37314814814814817</v>
      </c>
      <c r="D285" s="14" t="s">
        <v>10</v>
      </c>
      <c r="E285" s="6">
        <v>221</v>
      </c>
      <c r="F285" s="13">
        <v>7.14</v>
      </c>
      <c r="G285" s="13">
        <v>1.2999999999999999E-3</v>
      </c>
      <c r="H285" s="13">
        <v>0</v>
      </c>
      <c r="I285" s="13">
        <v>11.82</v>
      </c>
      <c r="J285" s="13">
        <v>-2.1800000000000002</v>
      </c>
      <c r="K285" s="27">
        <f>HOUR(Tableau1[[#This Row],[Heure d''entrée]])</f>
        <v>8</v>
      </c>
      <c r="L285" s="1" t="str">
        <f t="shared" si="9"/>
        <v>VISIBLE</v>
      </c>
    </row>
    <row r="286" spans="1:12" x14ac:dyDescent="0.35">
      <c r="A286" s="11">
        <v>44141</v>
      </c>
      <c r="B286" s="17">
        <v>0.41944444444444445</v>
      </c>
      <c r="C286" s="17">
        <v>0.43009259259259264</v>
      </c>
      <c r="D286" s="14" t="s">
        <v>9</v>
      </c>
      <c r="E286" s="6">
        <v>92</v>
      </c>
      <c r="F286" s="13">
        <v>4.32</v>
      </c>
      <c r="G286" s="13">
        <v>8.0000000000000004E-4</v>
      </c>
      <c r="H286" s="13">
        <v>0</v>
      </c>
      <c r="I286" s="13">
        <v>15.92</v>
      </c>
      <c r="J286" s="13">
        <v>-2.38</v>
      </c>
      <c r="K286" s="27">
        <f>HOUR(Tableau1[[#This Row],[Heure d''entrée]])</f>
        <v>10</v>
      </c>
      <c r="L286" s="1" t="str">
        <f t="shared" si="9"/>
        <v>VISIBLE</v>
      </c>
    </row>
    <row r="287" spans="1:12" x14ac:dyDescent="0.35">
      <c r="A287" s="11">
        <v>44141</v>
      </c>
      <c r="B287" s="17">
        <v>0.45324074074074078</v>
      </c>
      <c r="C287" s="17">
        <v>0.46192129629629625</v>
      </c>
      <c r="D287" s="14" t="s">
        <v>9</v>
      </c>
      <c r="E287" s="6">
        <v>75</v>
      </c>
      <c r="F287" s="13">
        <v>13.68</v>
      </c>
      <c r="G287" s="13">
        <v>2.3999999999999998E-3</v>
      </c>
      <c r="H287" s="13">
        <v>0</v>
      </c>
      <c r="I287" s="13">
        <v>18.22</v>
      </c>
      <c r="J287" s="13">
        <v>-0.38</v>
      </c>
      <c r="K287" s="27">
        <f>HOUR(Tableau1[[#This Row],[Heure d''entrée]])</f>
        <v>10</v>
      </c>
      <c r="L287" s="1" t="str">
        <f t="shared" si="9"/>
        <v>VISIBLE</v>
      </c>
    </row>
    <row r="288" spans="1:12" x14ac:dyDescent="0.35">
      <c r="A288" s="11">
        <v>44141</v>
      </c>
      <c r="B288" s="17">
        <v>0.47511574074074076</v>
      </c>
      <c r="C288" s="17">
        <v>0.4914351851851852</v>
      </c>
      <c r="D288" s="14" t="s">
        <v>10</v>
      </c>
      <c r="E288" s="6">
        <v>141</v>
      </c>
      <c r="F288" s="13">
        <v>10.14</v>
      </c>
      <c r="G288" s="13">
        <v>1.8E-3</v>
      </c>
      <c r="H288" s="13">
        <v>0</v>
      </c>
      <c r="I288" s="13">
        <v>13.02</v>
      </c>
      <c r="J288" s="13">
        <v>-0.78</v>
      </c>
      <c r="K288" s="27">
        <f>HOUR(Tableau1[[#This Row],[Heure d''entrée]])</f>
        <v>11</v>
      </c>
      <c r="L288" s="1" t="str">
        <f t="shared" si="9"/>
        <v>VISIBLE</v>
      </c>
    </row>
    <row r="289" spans="1:12" x14ac:dyDescent="0.35">
      <c r="A289" s="11">
        <v>44141</v>
      </c>
      <c r="B289" s="17">
        <v>0.50127314814814816</v>
      </c>
      <c r="C289" s="17">
        <v>0.52685185185185179</v>
      </c>
      <c r="D289" s="14" t="s">
        <v>10</v>
      </c>
      <c r="E289" s="6">
        <v>221</v>
      </c>
      <c r="F289" s="13">
        <v>-7.66</v>
      </c>
      <c r="G289" s="13">
        <v>-1.4E-3</v>
      </c>
      <c r="H289" s="13">
        <v>0</v>
      </c>
      <c r="I289" s="13">
        <v>2.62</v>
      </c>
      <c r="J289" s="13">
        <v>-8.58</v>
      </c>
      <c r="K289" s="27">
        <f>HOUR(Tableau1[[#This Row],[Heure d''entrée]])</f>
        <v>12</v>
      </c>
      <c r="L289" s="1" t="str">
        <f t="shared" si="9"/>
        <v>VISIBLE</v>
      </c>
    </row>
    <row r="290" spans="1:12" x14ac:dyDescent="0.35">
      <c r="A290" s="11">
        <v>44141</v>
      </c>
      <c r="B290" s="17">
        <v>0.54675925925925928</v>
      </c>
      <c r="C290" s="17">
        <v>0.55821759259259263</v>
      </c>
      <c r="D290" s="14" t="s">
        <v>10</v>
      </c>
      <c r="E290" s="6">
        <v>99</v>
      </c>
      <c r="F290" s="13">
        <v>-7.66</v>
      </c>
      <c r="G290" s="13">
        <v>-1.4E-3</v>
      </c>
      <c r="H290" s="13">
        <v>0</v>
      </c>
      <c r="I290" s="13">
        <v>2.12</v>
      </c>
      <c r="J290" s="13">
        <v>-8.24</v>
      </c>
      <c r="K290" s="27">
        <f>HOUR(Tableau1[[#This Row],[Heure d''entrée]])</f>
        <v>13</v>
      </c>
      <c r="L290" s="1" t="str">
        <f t="shared" si="9"/>
        <v>VISIBLE</v>
      </c>
    </row>
    <row r="291" spans="1:12" x14ac:dyDescent="0.35">
      <c r="A291" s="11">
        <v>44141</v>
      </c>
      <c r="B291" s="17">
        <v>0.55821759259259263</v>
      </c>
      <c r="C291" s="17">
        <v>0.56840277777777781</v>
      </c>
      <c r="D291" s="14" t="s">
        <v>9</v>
      </c>
      <c r="E291" s="6">
        <v>88</v>
      </c>
      <c r="F291" s="13">
        <v>9.5399999999999991</v>
      </c>
      <c r="G291" s="13">
        <v>1.6999999999999999E-3</v>
      </c>
      <c r="H291" s="13">
        <v>0</v>
      </c>
      <c r="I291" s="13">
        <v>9.44</v>
      </c>
      <c r="J291" s="13">
        <v>-1.86</v>
      </c>
      <c r="K291" s="27">
        <f>HOUR(Tableau1[[#This Row],[Heure d''entrée]])</f>
        <v>13</v>
      </c>
      <c r="L291" s="1" t="str">
        <f t="shared" si="9"/>
        <v>VISIBLE</v>
      </c>
    </row>
    <row r="292" spans="1:12" x14ac:dyDescent="0.35">
      <c r="A292" s="11">
        <v>44141</v>
      </c>
      <c r="B292" s="17">
        <v>0.56851851851851853</v>
      </c>
      <c r="C292" s="17">
        <v>0.59432870370370372</v>
      </c>
      <c r="D292" s="14" t="s">
        <v>9</v>
      </c>
      <c r="E292" s="6">
        <v>223</v>
      </c>
      <c r="F292" s="13">
        <v>2.92</v>
      </c>
      <c r="G292" s="13">
        <v>5.0000000000000001E-4</v>
      </c>
      <c r="H292" s="13">
        <v>0</v>
      </c>
      <c r="I292" s="13">
        <v>14.32</v>
      </c>
      <c r="J292" s="13">
        <v>-3.48</v>
      </c>
      <c r="K292" s="27">
        <f>HOUR(Tableau1[[#This Row],[Heure d''entrée]])</f>
        <v>13</v>
      </c>
      <c r="L292" s="1" t="str">
        <f t="shared" si="9"/>
        <v>VISIBLE</v>
      </c>
    </row>
    <row r="293" spans="1:12" x14ac:dyDescent="0.35">
      <c r="A293" s="11">
        <v>44141</v>
      </c>
      <c r="B293" s="17">
        <v>0.60486111111111118</v>
      </c>
      <c r="C293" s="17">
        <v>0.608912037037037</v>
      </c>
      <c r="D293" s="14" t="s">
        <v>10</v>
      </c>
      <c r="E293" s="6">
        <v>35</v>
      </c>
      <c r="F293" s="13">
        <v>11.2</v>
      </c>
      <c r="G293" s="13">
        <v>2E-3</v>
      </c>
      <c r="H293" s="13">
        <v>0</v>
      </c>
      <c r="I293" s="13">
        <v>13.92</v>
      </c>
      <c r="J293" s="13">
        <v>-2.68</v>
      </c>
      <c r="K293" s="27">
        <f>HOUR(Tableau1[[#This Row],[Heure d''entrée]])</f>
        <v>14</v>
      </c>
      <c r="L293" s="1" t="str">
        <f t="shared" si="9"/>
        <v>VISIBLE</v>
      </c>
    </row>
    <row r="294" spans="1:12" x14ac:dyDescent="0.35">
      <c r="A294" s="11">
        <v>44141</v>
      </c>
      <c r="B294" s="17">
        <v>0.61562499999999998</v>
      </c>
      <c r="C294" s="17">
        <v>0.62013888888888891</v>
      </c>
      <c r="D294" s="14" t="s">
        <v>10</v>
      </c>
      <c r="E294" s="6">
        <v>39</v>
      </c>
      <c r="F294" s="13">
        <v>9.44</v>
      </c>
      <c r="G294" s="13">
        <v>1.6999999999999999E-3</v>
      </c>
      <c r="H294" s="13">
        <v>0</v>
      </c>
      <c r="I294" s="13">
        <v>16.52</v>
      </c>
      <c r="J294" s="13">
        <v>0</v>
      </c>
      <c r="K294" s="27">
        <f>HOUR(Tableau1[[#This Row],[Heure d''entrée]])</f>
        <v>14</v>
      </c>
      <c r="L294" s="1" t="str">
        <f t="shared" si="9"/>
        <v>VISIBLE</v>
      </c>
    </row>
    <row r="295" spans="1:12" x14ac:dyDescent="0.35">
      <c r="A295" s="11">
        <v>44141</v>
      </c>
      <c r="B295" s="17">
        <v>0.65960648148148149</v>
      </c>
      <c r="C295" s="17">
        <v>0.66597222222222219</v>
      </c>
      <c r="D295" s="14" t="s">
        <v>9</v>
      </c>
      <c r="E295" s="6">
        <v>55</v>
      </c>
      <c r="F295" s="13">
        <v>-6.96</v>
      </c>
      <c r="G295" s="13">
        <v>-1.1999999999999999E-3</v>
      </c>
      <c r="H295" s="13">
        <v>0</v>
      </c>
      <c r="I295" s="13">
        <v>8.2200000000000006</v>
      </c>
      <c r="J295" s="13">
        <v>-8.44</v>
      </c>
      <c r="K295" s="27">
        <f>HOUR(Tableau1[[#This Row],[Heure d''entrée]])</f>
        <v>15</v>
      </c>
      <c r="L295" s="1" t="str">
        <f t="shared" si="9"/>
        <v>VISIBLE</v>
      </c>
    </row>
    <row r="296" spans="1:12" x14ac:dyDescent="0.35">
      <c r="A296" s="11">
        <v>44141</v>
      </c>
      <c r="B296" s="17">
        <v>0.66597222222222219</v>
      </c>
      <c r="C296" s="17">
        <v>0.6831018518518519</v>
      </c>
      <c r="D296" s="14" t="s">
        <v>10</v>
      </c>
      <c r="E296" s="6">
        <v>148</v>
      </c>
      <c r="F296" s="13">
        <v>11.2</v>
      </c>
      <c r="G296" s="13">
        <v>2E-3</v>
      </c>
      <c r="H296" s="13">
        <v>0</v>
      </c>
      <c r="I296" s="13">
        <v>13.18</v>
      </c>
      <c r="J296" s="13">
        <v>-10.16</v>
      </c>
      <c r="K296" s="27">
        <f>HOUR(Tableau1[[#This Row],[Heure d''entrée]])</f>
        <v>15</v>
      </c>
      <c r="L296" s="1" t="str">
        <f t="shared" si="9"/>
        <v>VISIBLE</v>
      </c>
    </row>
    <row r="297" spans="1:12" x14ac:dyDescent="0.35">
      <c r="A297" s="11">
        <v>44141</v>
      </c>
      <c r="B297" s="17">
        <v>0.68321759259259263</v>
      </c>
      <c r="C297" s="17">
        <v>0.70879629629629637</v>
      </c>
      <c r="D297" s="14" t="s">
        <v>10</v>
      </c>
      <c r="E297" s="6">
        <v>221</v>
      </c>
      <c r="F297" s="13">
        <v>-14.26</v>
      </c>
      <c r="G297" s="13">
        <v>-2.5000000000000001E-3</v>
      </c>
      <c r="H297" s="13">
        <v>0</v>
      </c>
      <c r="I297" s="13">
        <v>10.82</v>
      </c>
      <c r="J297" s="13">
        <v>-18.48</v>
      </c>
      <c r="K297" s="27">
        <f>HOUR(Tableau1[[#This Row],[Heure d''entrée]])</f>
        <v>16</v>
      </c>
      <c r="L297" s="1" t="str">
        <f t="shared" si="9"/>
        <v>VISIBLE</v>
      </c>
    </row>
    <row r="298" spans="1:12" x14ac:dyDescent="0.35">
      <c r="A298" s="11">
        <v>44141</v>
      </c>
      <c r="B298" s="17">
        <v>0.71157407407407414</v>
      </c>
      <c r="C298" s="17">
        <v>0.73715277777777777</v>
      </c>
      <c r="D298" s="14" t="s">
        <v>10</v>
      </c>
      <c r="E298" s="6">
        <v>221</v>
      </c>
      <c r="F298" s="13">
        <v>0.24</v>
      </c>
      <c r="G298" s="13">
        <v>0</v>
      </c>
      <c r="H298" s="13">
        <v>0</v>
      </c>
      <c r="I298" s="13">
        <v>7.62</v>
      </c>
      <c r="J298" s="13">
        <v>-9.7799999999999994</v>
      </c>
      <c r="K298" s="27">
        <f>HOUR(Tableau1[[#This Row],[Heure d''entrée]])</f>
        <v>17</v>
      </c>
      <c r="L298" s="1" t="str">
        <f t="shared" si="9"/>
        <v>VISIBLE</v>
      </c>
    </row>
    <row r="299" spans="1:12" x14ac:dyDescent="0.35">
      <c r="A299" s="11">
        <v>44141</v>
      </c>
      <c r="B299" s="17">
        <v>0.74456018518518519</v>
      </c>
      <c r="C299" s="17">
        <v>0.75497685185185182</v>
      </c>
      <c r="D299" s="14" t="s">
        <v>10</v>
      </c>
      <c r="E299" s="6">
        <v>90</v>
      </c>
      <c r="F299" s="13">
        <v>-10.36</v>
      </c>
      <c r="G299" s="13">
        <v>-1.8E-3</v>
      </c>
      <c r="H299" s="13">
        <v>0</v>
      </c>
      <c r="I299" s="13">
        <v>1.02</v>
      </c>
      <c r="J299" s="13">
        <v>-13.58</v>
      </c>
      <c r="K299" s="27">
        <f>HOUR(Tableau1[[#This Row],[Heure d''entrée]])</f>
        <v>17</v>
      </c>
      <c r="L299" s="1" t="str">
        <f t="shared" si="9"/>
        <v>VISIBLE</v>
      </c>
    </row>
    <row r="300" spans="1:12" x14ac:dyDescent="0.35">
      <c r="A300" s="11">
        <v>44141</v>
      </c>
      <c r="B300" s="17">
        <v>0.75497685185185182</v>
      </c>
      <c r="C300" s="17">
        <v>0.78182870370370372</v>
      </c>
      <c r="D300" s="14" t="s">
        <v>9</v>
      </c>
      <c r="E300" s="6">
        <v>232</v>
      </c>
      <c r="F300" s="13">
        <v>3.52</v>
      </c>
      <c r="G300" s="13">
        <v>5.9999999999999995E-4</v>
      </c>
      <c r="H300" s="13">
        <v>0</v>
      </c>
      <c r="I300" s="13">
        <v>13.64</v>
      </c>
      <c r="J300" s="13">
        <v>-3.06</v>
      </c>
      <c r="K300" s="27">
        <f>HOUR(Tableau1[[#This Row],[Heure d''entrée]])</f>
        <v>18</v>
      </c>
      <c r="L300" s="1" t="str">
        <f t="shared" si="9"/>
        <v>VISIBLE</v>
      </c>
    </row>
    <row r="301" spans="1:12" x14ac:dyDescent="0.35">
      <c r="A301" s="11">
        <v>44141</v>
      </c>
      <c r="B301" s="17">
        <v>0.81412037037037033</v>
      </c>
      <c r="C301" s="17">
        <v>0.84201388888888884</v>
      </c>
      <c r="D301" s="14" t="s">
        <v>9</v>
      </c>
      <c r="E301" s="6">
        <v>241</v>
      </c>
      <c r="F301" s="13">
        <v>-0.26</v>
      </c>
      <c r="G301" s="13">
        <v>0</v>
      </c>
      <c r="H301" s="13">
        <v>0</v>
      </c>
      <c r="I301" s="13">
        <v>4.42</v>
      </c>
      <c r="J301" s="13">
        <v>-3.48</v>
      </c>
      <c r="K301" s="27">
        <f>HOUR(Tableau1[[#This Row],[Heure d''entrée]])</f>
        <v>19</v>
      </c>
      <c r="L301" s="1" t="str">
        <f t="shared" si="9"/>
        <v>VISIBLE</v>
      </c>
    </row>
    <row r="302" spans="1:12" x14ac:dyDescent="0.35">
      <c r="A302" s="11">
        <v>44141</v>
      </c>
      <c r="B302" s="17">
        <v>0.875462962962963</v>
      </c>
      <c r="C302" s="17">
        <v>0.906712962962963</v>
      </c>
      <c r="D302" s="14" t="s">
        <v>9</v>
      </c>
      <c r="E302" s="6">
        <v>270</v>
      </c>
      <c r="F302" s="13">
        <v>-22.64</v>
      </c>
      <c r="G302" s="13">
        <v>-4.0000000000000001E-3</v>
      </c>
      <c r="H302" s="13">
        <v>0</v>
      </c>
      <c r="I302" s="13">
        <v>8.32</v>
      </c>
      <c r="J302" s="13">
        <v>-22.64</v>
      </c>
      <c r="K302" s="27">
        <f>HOUR(Tableau1[[#This Row],[Heure d''entrée]])</f>
        <v>21</v>
      </c>
      <c r="L302" s="1" t="str">
        <f t="shared" si="9"/>
        <v>VISIBLE</v>
      </c>
    </row>
  </sheetData>
  <conditionalFormatting sqref="F19:F302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{8133A436-7173-4642-ACB5-3B105268BD42}</x14:id>
        </ext>
      </extLst>
    </cfRule>
  </conditionalFormatting>
  <conditionalFormatting sqref="F7">
    <cfRule type="cellIs" dxfId="20" priority="2" operator="lessThan">
      <formula>0</formula>
    </cfRule>
    <cfRule type="cellIs" dxfId="19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33A436-7173-4642-ACB5-3B105268BD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F19:F302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CF8B-B14B-4053-A2C7-E5397301A973}">
  <dimension ref="E1:M35"/>
  <sheetViews>
    <sheetView topLeftCell="B1" workbookViewId="0">
      <selection activeCell="D9" sqref="D9"/>
    </sheetView>
  </sheetViews>
  <sheetFormatPr baseColWidth="10" defaultRowHeight="14.5" x14ac:dyDescent="0.35"/>
  <sheetData>
    <row r="1" spans="5:13" x14ac:dyDescent="0.35">
      <c r="E1" t="s">
        <v>0</v>
      </c>
      <c r="F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  <c r="L1" t="s">
        <v>7</v>
      </c>
      <c r="M1" t="s">
        <v>8</v>
      </c>
    </row>
    <row r="2" spans="5:13" x14ac:dyDescent="0.35">
      <c r="E2" s="3"/>
      <c r="F2" s="3"/>
      <c r="I2" s="1"/>
      <c r="J2" s="2"/>
      <c r="L2" s="1"/>
      <c r="M2" s="1"/>
    </row>
    <row r="3" spans="5:13" x14ac:dyDescent="0.35">
      <c r="E3" s="3"/>
      <c r="F3" s="3"/>
      <c r="I3" s="1"/>
      <c r="J3" s="2"/>
      <c r="L3" s="1"/>
      <c r="M3" s="1"/>
    </row>
    <row r="4" spans="5:13" x14ac:dyDescent="0.35">
      <c r="E4" s="3"/>
      <c r="F4" s="3"/>
      <c r="I4" s="1"/>
      <c r="J4" s="2"/>
      <c r="L4" s="1"/>
      <c r="M4" s="1"/>
    </row>
    <row r="5" spans="5:13" x14ac:dyDescent="0.35">
      <c r="E5" s="3"/>
      <c r="F5" s="3"/>
      <c r="I5" s="1"/>
      <c r="J5" s="2"/>
      <c r="L5" s="1"/>
      <c r="M5" s="1"/>
    </row>
    <row r="6" spans="5:13" x14ac:dyDescent="0.35">
      <c r="E6" s="3"/>
      <c r="F6" s="3"/>
      <c r="I6" s="1"/>
      <c r="J6" s="2"/>
      <c r="L6" s="1"/>
      <c r="M6" s="1"/>
    </row>
    <row r="7" spans="5:13" x14ac:dyDescent="0.35">
      <c r="E7" s="3"/>
      <c r="F7" s="3"/>
      <c r="I7" s="1"/>
      <c r="J7" s="2"/>
      <c r="L7" s="1"/>
      <c r="M7" s="1"/>
    </row>
    <row r="8" spans="5:13" x14ac:dyDescent="0.35">
      <c r="E8" s="3"/>
      <c r="F8" s="3"/>
      <c r="I8" s="1"/>
      <c r="J8" s="2"/>
      <c r="L8" s="1"/>
      <c r="M8" s="1"/>
    </row>
    <row r="9" spans="5:13" x14ac:dyDescent="0.35">
      <c r="E9" s="3"/>
      <c r="F9" s="3"/>
      <c r="I9" s="1"/>
      <c r="J9" s="2"/>
      <c r="L9" s="1"/>
      <c r="M9" s="1"/>
    </row>
    <row r="10" spans="5:13" x14ac:dyDescent="0.35">
      <c r="E10" s="3"/>
      <c r="F10" s="3"/>
      <c r="I10" s="1"/>
      <c r="J10" s="2"/>
      <c r="L10" s="1"/>
      <c r="M10" s="1"/>
    </row>
    <row r="11" spans="5:13" x14ac:dyDescent="0.35">
      <c r="E11" s="3"/>
      <c r="F11" s="3"/>
      <c r="I11" s="1"/>
      <c r="J11" s="2"/>
      <c r="L11" s="1"/>
      <c r="M11" s="1"/>
    </row>
    <row r="12" spans="5:13" x14ac:dyDescent="0.35">
      <c r="E12" s="3"/>
      <c r="F12" s="3"/>
      <c r="I12" s="1"/>
      <c r="J12" s="2"/>
      <c r="L12" s="1"/>
      <c r="M12" s="1"/>
    </row>
    <row r="13" spans="5:13" x14ac:dyDescent="0.35">
      <c r="E13" s="3"/>
      <c r="F13" s="3"/>
      <c r="I13" s="1"/>
      <c r="J13" s="2"/>
      <c r="L13" s="1"/>
      <c r="M13" s="1"/>
    </row>
    <row r="14" spans="5:13" x14ac:dyDescent="0.35">
      <c r="E14" s="3"/>
      <c r="F14" s="3"/>
      <c r="I14" s="1"/>
      <c r="J14" s="2"/>
      <c r="L14" s="1"/>
      <c r="M14" s="1"/>
    </row>
    <row r="15" spans="5:13" x14ac:dyDescent="0.35">
      <c r="E15" s="3"/>
      <c r="F15" s="3"/>
      <c r="I15" s="1"/>
      <c r="J15" s="2"/>
      <c r="L15" s="1"/>
      <c r="M15" s="1"/>
    </row>
    <row r="16" spans="5:13" x14ac:dyDescent="0.35">
      <c r="E16" s="3"/>
      <c r="F16" s="3"/>
      <c r="I16" s="1"/>
      <c r="J16" s="2"/>
      <c r="L16" s="1"/>
      <c r="M16" s="1"/>
    </row>
    <row r="17" spans="5:13" x14ac:dyDescent="0.35">
      <c r="E17" s="3"/>
      <c r="F17" s="3"/>
      <c r="I17" s="1"/>
      <c r="J17" s="2"/>
      <c r="L17" s="1"/>
      <c r="M17" s="1"/>
    </row>
    <row r="18" spans="5:13" x14ac:dyDescent="0.35">
      <c r="E18" s="3"/>
      <c r="F18" s="3"/>
      <c r="I18" s="1"/>
      <c r="J18" s="2"/>
      <c r="L18" s="1"/>
      <c r="M18" s="1"/>
    </row>
    <row r="19" spans="5:13" x14ac:dyDescent="0.35">
      <c r="E19" s="3"/>
      <c r="F19" s="3"/>
      <c r="I19" s="1"/>
      <c r="J19" s="2"/>
      <c r="L19" s="1"/>
      <c r="M19" s="1"/>
    </row>
    <row r="20" spans="5:13" x14ac:dyDescent="0.35">
      <c r="E20" s="3"/>
      <c r="F20" s="3"/>
      <c r="I20" s="1"/>
      <c r="J20" s="2"/>
      <c r="L20" s="1"/>
      <c r="M20" s="1"/>
    </row>
    <row r="21" spans="5:13" x14ac:dyDescent="0.35">
      <c r="E21" s="3"/>
      <c r="F21" s="3"/>
      <c r="I21" s="1"/>
      <c r="J21" s="2"/>
      <c r="L21" s="1"/>
      <c r="M21" s="1"/>
    </row>
    <row r="22" spans="5:13" x14ac:dyDescent="0.35">
      <c r="E22" s="3"/>
      <c r="F22" s="3"/>
      <c r="I22" s="1"/>
      <c r="J22" s="2"/>
      <c r="L22" s="1"/>
      <c r="M22" s="1"/>
    </row>
    <row r="23" spans="5:13" x14ac:dyDescent="0.35">
      <c r="E23" s="3"/>
      <c r="F23" s="3"/>
      <c r="I23" s="1"/>
      <c r="J23" s="2"/>
      <c r="L23" s="1"/>
      <c r="M23" s="1"/>
    </row>
    <row r="24" spans="5:13" x14ac:dyDescent="0.35">
      <c r="E24" s="3"/>
      <c r="F24" s="3"/>
      <c r="I24" s="1"/>
      <c r="J24" s="2"/>
      <c r="L24" s="1"/>
      <c r="M24" s="1"/>
    </row>
    <row r="25" spans="5:13" x14ac:dyDescent="0.35">
      <c r="E25" s="3"/>
      <c r="F25" s="3"/>
      <c r="I25" s="1"/>
      <c r="J25" s="2"/>
      <c r="L25" s="1"/>
      <c r="M25" s="1"/>
    </row>
    <row r="26" spans="5:13" x14ac:dyDescent="0.35">
      <c r="E26" s="3"/>
      <c r="F26" s="3"/>
      <c r="I26" s="1"/>
      <c r="J26" s="2"/>
      <c r="L26" s="1"/>
      <c r="M26" s="1"/>
    </row>
    <row r="27" spans="5:13" x14ac:dyDescent="0.35">
      <c r="E27" s="3"/>
      <c r="F27" s="3"/>
      <c r="I27" s="1"/>
      <c r="J27" s="2"/>
      <c r="L27" s="1"/>
      <c r="M27" s="1"/>
    </row>
    <row r="28" spans="5:13" x14ac:dyDescent="0.35">
      <c r="E28" s="3"/>
      <c r="F28" s="3"/>
      <c r="I28" s="1"/>
      <c r="J28" s="2"/>
      <c r="L28" s="1"/>
      <c r="M28" s="1"/>
    </row>
    <row r="29" spans="5:13" x14ac:dyDescent="0.35">
      <c r="E29" s="3"/>
      <c r="F29" s="3"/>
      <c r="I29" s="1"/>
      <c r="J29" s="2"/>
      <c r="L29" s="1"/>
      <c r="M29" s="1"/>
    </row>
    <row r="30" spans="5:13" x14ac:dyDescent="0.35">
      <c r="E30" s="3"/>
      <c r="F30" s="3"/>
      <c r="I30" s="1"/>
      <c r="J30" s="2"/>
      <c r="L30" s="1"/>
      <c r="M30" s="1"/>
    </row>
    <row r="31" spans="5:13" x14ac:dyDescent="0.35">
      <c r="E31" s="3"/>
      <c r="F31" s="3"/>
      <c r="I31" s="1"/>
      <c r="J31" s="2"/>
      <c r="L31" s="1"/>
      <c r="M31" s="1"/>
    </row>
    <row r="32" spans="5:13" x14ac:dyDescent="0.35">
      <c r="E32" s="3"/>
      <c r="F32" s="3"/>
      <c r="I32" s="1"/>
      <c r="J32" s="2"/>
      <c r="L32" s="1"/>
      <c r="M32" s="1"/>
    </row>
    <row r="33" spans="5:13" x14ac:dyDescent="0.35">
      <c r="E33" s="3"/>
      <c r="F33" s="3"/>
      <c r="I33" s="1"/>
      <c r="J33" s="2"/>
      <c r="L33" s="1"/>
      <c r="M33" s="1"/>
    </row>
    <row r="34" spans="5:13" x14ac:dyDescent="0.35">
      <c r="E34" s="3"/>
      <c r="F34" s="3"/>
      <c r="I34" s="1"/>
      <c r="J34" s="2"/>
      <c r="L34" s="1"/>
      <c r="M34" s="1"/>
    </row>
    <row r="35" spans="5:13" x14ac:dyDescent="0.35">
      <c r="E35" s="3"/>
      <c r="F35" s="3"/>
      <c r="I35" s="1"/>
      <c r="J35" s="2"/>
      <c r="L35" s="1"/>
      <c r="M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DJ 10s Vec V3p5_v2 m.2 SL0.4</vt:lpstr>
      <vt:lpstr>Feuil2</vt:lpstr>
      <vt:lpstr>Perf_abs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 Bouvet</dc:creator>
  <cp:lastModifiedBy>Florentin Bouvet</cp:lastModifiedBy>
  <dcterms:created xsi:type="dcterms:W3CDTF">2020-10-27T13:45:37Z</dcterms:created>
  <dcterms:modified xsi:type="dcterms:W3CDTF">2020-11-06T23:08:51Z</dcterms:modified>
</cp:coreProperties>
</file>