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novation File Ltd\RoboFuturesTrader\"/>
    </mc:Choice>
  </mc:AlternateContent>
  <xr:revisionPtr revIDLastSave="0" documentId="13_ncr:1_{88E77A95-D89C-46CD-87F8-3BF9441EDDA4}" xr6:coauthVersionLast="45" xr6:coauthVersionMax="45" xr10:uidLastSave="{00000000-0000-0000-0000-000000000000}"/>
  <bookViews>
    <workbookView xWindow="1995" yWindow="570" windowWidth="36150" windowHeight="20205" xr2:uid="{EA47F9CA-9590-44F1-8BD9-CC1214C14135}"/>
  </bookViews>
  <sheets>
    <sheet name="Strategy Weighing Table R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" i="1" l="1"/>
  <c r="N24" i="1"/>
  <c r="J24" i="1"/>
  <c r="K24" i="1" s="1"/>
  <c r="I24" i="1"/>
  <c r="H24" i="1"/>
  <c r="M24" i="1" s="1"/>
  <c r="O24" i="1" s="1"/>
  <c r="N23" i="1"/>
  <c r="J23" i="1"/>
  <c r="K23" i="1" s="1"/>
  <c r="I23" i="1"/>
  <c r="H23" i="1"/>
  <c r="M23" i="1" s="1"/>
  <c r="O23" i="1" s="1"/>
  <c r="N22" i="1"/>
  <c r="J22" i="1"/>
  <c r="K22" i="1" s="1"/>
  <c r="I22" i="1"/>
  <c r="H22" i="1"/>
  <c r="M22" i="1" s="1"/>
  <c r="O22" i="1" s="1"/>
  <c r="N21" i="1"/>
  <c r="J21" i="1"/>
  <c r="K21" i="1" s="1"/>
  <c r="I21" i="1"/>
  <c r="H21" i="1"/>
  <c r="M21" i="1" s="1"/>
  <c r="O21" i="1" s="1"/>
  <c r="N20" i="1"/>
  <c r="J20" i="1"/>
  <c r="K20" i="1" s="1"/>
  <c r="I20" i="1"/>
  <c r="H20" i="1"/>
  <c r="M20" i="1" s="1"/>
  <c r="O20" i="1" s="1"/>
  <c r="N19" i="1"/>
  <c r="J19" i="1"/>
  <c r="K19" i="1" s="1"/>
  <c r="I19" i="1"/>
  <c r="H19" i="1"/>
  <c r="M19" i="1" s="1"/>
  <c r="O19" i="1" s="1"/>
  <c r="N18" i="1"/>
  <c r="J18" i="1"/>
  <c r="K18" i="1" s="1"/>
  <c r="I18" i="1"/>
  <c r="H18" i="1"/>
  <c r="M18" i="1" s="1"/>
  <c r="O18" i="1" s="1"/>
  <c r="N17" i="1"/>
  <c r="M17" i="1"/>
  <c r="O17" i="1" s="1"/>
  <c r="J17" i="1"/>
  <c r="K17" i="1" s="1"/>
  <c r="I17" i="1"/>
  <c r="H17" i="1"/>
  <c r="N16" i="1"/>
  <c r="J16" i="1"/>
  <c r="K16" i="1" s="1"/>
  <c r="I16" i="1"/>
  <c r="H16" i="1"/>
  <c r="M16" i="1" s="1"/>
  <c r="O16" i="1" s="1"/>
  <c r="N15" i="1"/>
  <c r="J15" i="1"/>
  <c r="K15" i="1" s="1"/>
  <c r="I15" i="1"/>
  <c r="H15" i="1"/>
  <c r="M15" i="1" s="1"/>
  <c r="O15" i="1" s="1"/>
  <c r="N14" i="1"/>
  <c r="J14" i="1"/>
  <c r="K14" i="1" s="1"/>
  <c r="I14" i="1"/>
  <c r="H14" i="1"/>
  <c r="M14" i="1" s="1"/>
  <c r="O14" i="1" s="1"/>
  <c r="N13" i="1"/>
  <c r="J13" i="1"/>
  <c r="K13" i="1" s="1"/>
  <c r="I13" i="1"/>
  <c r="H13" i="1"/>
  <c r="M13" i="1" s="1"/>
  <c r="O13" i="1" s="1"/>
  <c r="N12" i="1"/>
  <c r="J12" i="1"/>
  <c r="K12" i="1" s="1"/>
  <c r="I12" i="1"/>
  <c r="H12" i="1"/>
  <c r="M12" i="1" s="1"/>
  <c r="O12" i="1" s="1"/>
  <c r="N11" i="1"/>
  <c r="J11" i="1"/>
  <c r="K11" i="1" s="1"/>
  <c r="I11" i="1"/>
  <c r="H11" i="1"/>
  <c r="M11" i="1" s="1"/>
  <c r="O11" i="1" s="1"/>
  <c r="N10" i="1"/>
  <c r="M10" i="1"/>
  <c r="O10" i="1" s="1"/>
  <c r="J10" i="1"/>
  <c r="K10" i="1" s="1"/>
  <c r="I10" i="1"/>
  <c r="H10" i="1"/>
  <c r="N9" i="1"/>
  <c r="J9" i="1"/>
  <c r="K9" i="1" s="1"/>
  <c r="I9" i="1"/>
  <c r="H9" i="1"/>
  <c r="M9" i="1" s="1"/>
  <c r="O9" i="1" s="1"/>
  <c r="N8" i="1"/>
  <c r="J8" i="1"/>
  <c r="K8" i="1" s="1"/>
  <c r="I8" i="1"/>
  <c r="H8" i="1"/>
  <c r="M8" i="1" s="1"/>
  <c r="O8" i="1" s="1"/>
  <c r="N7" i="1"/>
  <c r="J7" i="1"/>
  <c r="K7" i="1" s="1"/>
  <c r="I7" i="1"/>
  <c r="H7" i="1"/>
  <c r="M7" i="1" s="1"/>
  <c r="O7" i="1" s="1"/>
  <c r="N6" i="1"/>
  <c r="J6" i="1"/>
  <c r="K6" i="1" s="1"/>
  <c r="I6" i="1"/>
  <c r="H6" i="1"/>
  <c r="M6" i="1" s="1"/>
  <c r="O6" i="1" s="1"/>
  <c r="N5" i="1"/>
  <c r="J5" i="1"/>
  <c r="K5" i="1" s="1"/>
  <c r="I5" i="1"/>
  <c r="H5" i="1"/>
  <c r="M5" i="1" s="1"/>
  <c r="O5" i="1" s="1"/>
  <c r="N4" i="1"/>
  <c r="J4" i="1"/>
  <c r="K4" i="1" s="1"/>
  <c r="I4" i="1"/>
  <c r="H4" i="1"/>
  <c r="M4" i="1" s="1"/>
  <c r="O4" i="1" s="1"/>
  <c r="N3" i="1"/>
  <c r="J3" i="1"/>
  <c r="K3" i="1" s="1"/>
  <c r="I3" i="1"/>
  <c r="H3" i="1"/>
  <c r="M3" i="1" s="1"/>
  <c r="O3" i="1" s="1"/>
  <c r="N2" i="1"/>
  <c r="J2" i="1"/>
  <c r="K2" i="1" s="1"/>
  <c r="H2" i="1"/>
  <c r="M2" i="1" s="1"/>
  <c r="O2" i="1" s="1"/>
  <c r="I26" i="1" l="1"/>
  <c r="I31" i="1" s="1"/>
  <c r="K26" i="1"/>
  <c r="J26" i="1"/>
</calcChain>
</file>

<file path=xl/sharedStrings.xml><?xml version="1.0" encoding="utf-8"?>
<sst xmlns="http://schemas.openxmlformats.org/spreadsheetml/2006/main" count="55" uniqueCount="37">
  <si>
    <t>Code</t>
  </si>
  <si>
    <t>Instrument</t>
  </si>
  <si>
    <t>Margin Per Point</t>
  </si>
  <si>
    <t>Max DD Per Point</t>
  </si>
  <si>
    <t>Ave Return Per Trade</t>
  </si>
  <si>
    <t>Trades Per Day</t>
  </si>
  <si>
    <t>Points Allocated</t>
  </si>
  <si>
    <t>Capital Required PP</t>
  </si>
  <si>
    <t>Capital Required OO</t>
  </si>
  <si>
    <t>Expected Monthly Return (20 Days)</t>
  </si>
  <si>
    <t>Expected Return PD</t>
  </si>
  <si>
    <t>Capital Step Up 0.1 75% profit retention</t>
  </si>
  <si>
    <t>Increment</t>
  </si>
  <si>
    <t>Capital Per Increment</t>
  </si>
  <si>
    <t>Dax</t>
  </si>
  <si>
    <t>Alpha 1</t>
  </si>
  <si>
    <t>EUR/USD</t>
  </si>
  <si>
    <t>Nasdaq</t>
  </si>
  <si>
    <t>Alpha 14</t>
  </si>
  <si>
    <t>USD/CAD</t>
  </si>
  <si>
    <t>Alpha 2</t>
  </si>
  <si>
    <t>Alpha 3</t>
  </si>
  <si>
    <t>Alpha 4</t>
  </si>
  <si>
    <t>Alpha 5</t>
  </si>
  <si>
    <t>Alpha 6</t>
  </si>
  <si>
    <t>Alpha 7</t>
  </si>
  <si>
    <t>Brent Oil</t>
  </si>
  <si>
    <t>Alpha 8</t>
  </si>
  <si>
    <t>Alpha 9</t>
  </si>
  <si>
    <t>Alpha 10</t>
  </si>
  <si>
    <t>Alpha 11</t>
  </si>
  <si>
    <t>Alpha 12</t>
  </si>
  <si>
    <t>Alpha 13</t>
  </si>
  <si>
    <t>update at EOM</t>
  </si>
  <si>
    <t>Current Capital</t>
  </si>
  <si>
    <t>Manual Capital</t>
  </si>
  <si>
    <t>Reserve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</si>
</sst>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3" fontId="0" fillId="0" borderId="0" xfId="0" applyNumberFormat="1"/>
    <xf numFmtId="1" fontId="0" fillId="0" borderId="0" xfId="0" applyNumberFormat="1"/>
    <xf numFmtId="0" fontId="0" fillId="2" borderId="0" xfId="0" applyFill="1"/>
    <xf numFmtId="3" fontId="2" fillId="0" borderId="0" xfId="0" applyNumberFormat="1" applyFont="1"/>
    <xf numFmtId="3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E660C-931B-4091-AD37-75D148116BF2}">
  <dimension ref="A1:R31"/>
  <sheetViews>
    <sheetView tabSelected="1" workbookViewId="0">
      <selection activeCell="I3" sqref="I3"/>
    </sheetView>
  </sheetViews>
  <sheetFormatPr defaultRowHeight="15" x14ac:dyDescent="0.25"/>
  <cols>
    <col min="1" max="1" width="43.28515625" customWidth="1"/>
    <col min="2" max="2" width="19.28515625" customWidth="1"/>
    <col min="3" max="3" width="15.85546875" bestFit="1" customWidth="1"/>
    <col min="4" max="4" width="16.42578125" bestFit="1" customWidth="1"/>
    <col min="5" max="5" width="20" bestFit="1" customWidth="1"/>
    <col min="6" max="6" width="16.42578125" customWidth="1"/>
    <col min="7" max="7" width="15.5703125" bestFit="1" customWidth="1"/>
    <col min="8" max="8" width="18.7109375" bestFit="1" customWidth="1"/>
    <col min="9" max="9" width="19.28515625" bestFit="1" customWidth="1"/>
    <col min="10" max="10" width="33.140625" customWidth="1"/>
    <col min="11" max="11" width="18.7109375" bestFit="1" customWidth="1"/>
    <col min="13" max="13" width="21.7109375" customWidth="1"/>
    <col min="14" max="15" width="17.7109375" customWidth="1"/>
    <col min="17" max="17" width="21.85546875" bestFit="1" customWidth="1"/>
    <col min="18" max="18" width="16" bestFit="1" customWidth="1"/>
  </cols>
  <sheetData>
    <row r="1" spans="1:1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M1" s="1" t="s">
        <v>11</v>
      </c>
      <c r="N1" s="1" t="s">
        <v>12</v>
      </c>
      <c r="O1" s="1" t="s">
        <v>13</v>
      </c>
      <c r="Q1" s="1"/>
      <c r="R1" s="1"/>
    </row>
    <row r="2" spans="1:18" x14ac:dyDescent="0.25">
      <c r="B2" t="s">
        <v>14</v>
      </c>
      <c r="C2">
        <v>613.65</v>
      </c>
      <c r="G2">
        <v>0</v>
      </c>
      <c r="H2" s="2">
        <f>(D2+C2)</f>
        <v>613.65</v>
      </c>
      <c r="I2" s="2">
        <f>(C2+(D2*0.75))*G2</f>
        <v>0</v>
      </c>
      <c r="J2" s="2">
        <f>20*(E2*F2)*G2</f>
        <v>0</v>
      </c>
      <c r="K2" s="3">
        <f>J2/20</f>
        <v>0</v>
      </c>
      <c r="M2" s="2">
        <f>(H2/10)*1.25</f>
        <v>76.706249999999997</v>
      </c>
      <c r="N2" t="e">
        <f>0.1/G2</f>
        <v>#DIV/0!</v>
      </c>
      <c r="O2" s="2" t="e">
        <f>M2/G2</f>
        <v>#DIV/0!</v>
      </c>
      <c r="Q2" s="2"/>
      <c r="R2" s="2"/>
    </row>
    <row r="3" spans="1:18" x14ac:dyDescent="0.25">
      <c r="A3" s="4" t="s">
        <v>15</v>
      </c>
      <c r="B3" s="4" t="s">
        <v>16</v>
      </c>
      <c r="C3">
        <v>378.75</v>
      </c>
      <c r="D3">
        <v>395.22</v>
      </c>
      <c r="E3">
        <v>2.72</v>
      </c>
      <c r="F3">
        <v>2.96</v>
      </c>
      <c r="G3">
        <v>7.5</v>
      </c>
      <c r="H3" s="2">
        <f>(D3+C3)</f>
        <v>773.97</v>
      </c>
      <c r="I3" s="2">
        <f t="shared" ref="I3:I24" si="0">(C3+(D3*0.75))*G3</f>
        <v>5063.7374999999993</v>
      </c>
      <c r="J3" s="2">
        <f>20*(E3*F3)*G3</f>
        <v>1207.68</v>
      </c>
      <c r="K3" s="3">
        <f t="shared" ref="K3:K24" si="1">J3/20</f>
        <v>60.384</v>
      </c>
      <c r="M3" s="2">
        <f t="shared" ref="M3:M24" si="2">(H3/10)*1.25</f>
        <v>96.746250000000003</v>
      </c>
      <c r="N3">
        <f t="shared" ref="N3:N24" si="3">0.1/G3</f>
        <v>1.3333333333333334E-2</v>
      </c>
      <c r="O3" s="2">
        <f t="shared" ref="O3:O24" si="4">M3/G3</f>
        <v>12.8995</v>
      </c>
      <c r="Q3" s="2"/>
      <c r="R3" s="2"/>
    </row>
    <row r="4" spans="1:18" x14ac:dyDescent="0.25">
      <c r="B4" t="s">
        <v>16</v>
      </c>
      <c r="C4">
        <v>378.75</v>
      </c>
      <c r="G4">
        <v>0</v>
      </c>
      <c r="H4" s="2">
        <f>(D4+C4)</f>
        <v>378.75</v>
      </c>
      <c r="I4" s="2">
        <f t="shared" si="0"/>
        <v>0</v>
      </c>
      <c r="J4" s="2">
        <f>20*(E4*F4)*G4</f>
        <v>0</v>
      </c>
      <c r="K4" s="3">
        <f t="shared" si="1"/>
        <v>0</v>
      </c>
      <c r="M4" s="2">
        <f t="shared" si="2"/>
        <v>47.34375</v>
      </c>
      <c r="N4" t="e">
        <f t="shared" si="3"/>
        <v>#DIV/0!</v>
      </c>
      <c r="O4" s="2" t="e">
        <f t="shared" si="4"/>
        <v>#DIV/0!</v>
      </c>
      <c r="Q4" s="2"/>
      <c r="R4" s="2"/>
    </row>
    <row r="5" spans="1:18" x14ac:dyDescent="0.25">
      <c r="B5" t="s">
        <v>17</v>
      </c>
      <c r="C5">
        <v>387.56</v>
      </c>
      <c r="G5">
        <v>0</v>
      </c>
      <c r="H5" s="2">
        <f>(D5+C5)</f>
        <v>387.56</v>
      </c>
      <c r="I5" s="2">
        <f t="shared" si="0"/>
        <v>0</v>
      </c>
      <c r="J5" s="2">
        <f>20*(E5*F5)*G5</f>
        <v>0</v>
      </c>
      <c r="K5" s="3">
        <f>J5/20</f>
        <v>0</v>
      </c>
      <c r="M5" s="2">
        <f t="shared" si="2"/>
        <v>48.445</v>
      </c>
      <c r="N5" t="e">
        <f t="shared" si="3"/>
        <v>#DIV/0!</v>
      </c>
      <c r="O5" s="2" t="e">
        <f t="shared" si="4"/>
        <v>#DIV/0!</v>
      </c>
      <c r="Q5" s="2"/>
      <c r="R5" s="2"/>
    </row>
    <row r="6" spans="1:18" x14ac:dyDescent="0.25">
      <c r="B6" t="s">
        <v>17</v>
      </c>
      <c r="C6">
        <v>387.56</v>
      </c>
      <c r="G6">
        <v>0</v>
      </c>
      <c r="H6" s="2">
        <f t="shared" ref="H6:H24" si="5">(D6+C6)</f>
        <v>387.56</v>
      </c>
      <c r="I6" s="2">
        <f t="shared" si="0"/>
        <v>0</v>
      </c>
      <c r="J6" s="2">
        <f t="shared" ref="J6:J11" si="6">20*(E6*F6)*G6</f>
        <v>0</v>
      </c>
      <c r="K6" s="3">
        <f t="shared" ref="K6" si="7">J6/20</f>
        <v>0</v>
      </c>
      <c r="M6" s="2">
        <f t="shared" si="2"/>
        <v>48.445</v>
      </c>
      <c r="N6" t="e">
        <f t="shared" si="3"/>
        <v>#DIV/0!</v>
      </c>
      <c r="O6" s="2" t="e">
        <f t="shared" si="4"/>
        <v>#DIV/0!</v>
      </c>
      <c r="Q6" s="2"/>
      <c r="R6" s="2"/>
    </row>
    <row r="7" spans="1:18" x14ac:dyDescent="0.25">
      <c r="A7" s="4" t="s">
        <v>18</v>
      </c>
      <c r="B7" s="4" t="s">
        <v>14</v>
      </c>
      <c r="C7">
        <v>613.65</v>
      </c>
      <c r="D7">
        <v>281</v>
      </c>
      <c r="G7">
        <v>5</v>
      </c>
      <c r="H7" s="2">
        <f t="shared" si="5"/>
        <v>894.65</v>
      </c>
      <c r="I7" s="2">
        <f t="shared" si="0"/>
        <v>4122</v>
      </c>
      <c r="J7" s="2">
        <f t="shared" si="6"/>
        <v>0</v>
      </c>
      <c r="K7" s="3">
        <f t="shared" si="1"/>
        <v>0</v>
      </c>
      <c r="M7" s="2">
        <f t="shared" si="2"/>
        <v>111.83125000000001</v>
      </c>
      <c r="N7">
        <f t="shared" si="3"/>
        <v>0.02</v>
      </c>
      <c r="O7" s="2">
        <f t="shared" si="4"/>
        <v>22.366250000000001</v>
      </c>
      <c r="Q7" s="2"/>
      <c r="R7" s="2"/>
    </row>
    <row r="8" spans="1:18" x14ac:dyDescent="0.25">
      <c r="B8" t="s">
        <v>14</v>
      </c>
      <c r="C8">
        <v>613.65</v>
      </c>
      <c r="G8">
        <v>0</v>
      </c>
      <c r="H8" s="2">
        <f t="shared" si="5"/>
        <v>613.65</v>
      </c>
      <c r="I8" s="2">
        <f t="shared" si="0"/>
        <v>0</v>
      </c>
      <c r="J8" s="2">
        <f t="shared" si="6"/>
        <v>0</v>
      </c>
      <c r="K8" s="3">
        <f t="shared" si="1"/>
        <v>0</v>
      </c>
      <c r="M8" s="2">
        <f t="shared" si="2"/>
        <v>76.706249999999997</v>
      </c>
      <c r="N8" t="e">
        <f t="shared" si="3"/>
        <v>#DIV/0!</v>
      </c>
      <c r="O8" s="2" t="e">
        <f t="shared" si="4"/>
        <v>#DIV/0!</v>
      </c>
      <c r="Q8" s="2"/>
      <c r="R8" s="2"/>
    </row>
    <row r="9" spans="1:18" x14ac:dyDescent="0.25">
      <c r="B9" t="s">
        <v>19</v>
      </c>
      <c r="C9">
        <v>435</v>
      </c>
      <c r="G9">
        <v>0</v>
      </c>
      <c r="H9" s="2">
        <f t="shared" si="5"/>
        <v>435</v>
      </c>
      <c r="I9" s="2">
        <f t="shared" si="0"/>
        <v>0</v>
      </c>
      <c r="J9" s="2">
        <f t="shared" si="6"/>
        <v>0</v>
      </c>
      <c r="K9" s="3">
        <f t="shared" si="1"/>
        <v>0</v>
      </c>
      <c r="M9" s="2">
        <f t="shared" si="2"/>
        <v>54.375</v>
      </c>
      <c r="N9" t="e">
        <f t="shared" si="3"/>
        <v>#DIV/0!</v>
      </c>
      <c r="O9" s="2" t="e">
        <f t="shared" si="4"/>
        <v>#DIV/0!</v>
      </c>
      <c r="Q9" s="2"/>
      <c r="R9" s="2"/>
    </row>
    <row r="10" spans="1:18" x14ac:dyDescent="0.25">
      <c r="A10" s="4" t="s">
        <v>20</v>
      </c>
      <c r="B10" s="4" t="s">
        <v>16</v>
      </c>
      <c r="C10">
        <v>378.75</v>
      </c>
      <c r="D10">
        <v>249.04</v>
      </c>
      <c r="E10">
        <v>4.93</v>
      </c>
      <c r="F10">
        <v>1.42</v>
      </c>
      <c r="G10">
        <v>7.5</v>
      </c>
      <c r="H10" s="2">
        <f t="shared" si="5"/>
        <v>627.79</v>
      </c>
      <c r="I10" s="2">
        <f t="shared" si="0"/>
        <v>4241.4749999999995</v>
      </c>
      <c r="J10" s="2">
        <f t="shared" si="6"/>
        <v>1050.0899999999999</v>
      </c>
      <c r="K10" s="3">
        <f t="shared" si="1"/>
        <v>52.504499999999993</v>
      </c>
      <c r="M10" s="2">
        <f t="shared" si="2"/>
        <v>78.473749999999995</v>
      </c>
      <c r="N10">
        <f t="shared" si="3"/>
        <v>1.3333333333333334E-2</v>
      </c>
      <c r="O10" s="2">
        <f t="shared" si="4"/>
        <v>10.463166666666666</v>
      </c>
      <c r="Q10" s="2"/>
      <c r="R10" s="2"/>
    </row>
    <row r="11" spans="1:18" x14ac:dyDescent="0.25">
      <c r="A11" s="4" t="s">
        <v>21</v>
      </c>
      <c r="B11" s="4" t="s">
        <v>14</v>
      </c>
      <c r="C11">
        <v>613.65</v>
      </c>
      <c r="D11">
        <v>285.5</v>
      </c>
      <c r="E11">
        <v>9.94</v>
      </c>
      <c r="F11">
        <v>0.92</v>
      </c>
      <c r="G11">
        <v>5</v>
      </c>
      <c r="H11" s="2">
        <f t="shared" si="5"/>
        <v>899.15</v>
      </c>
      <c r="I11" s="2">
        <f t="shared" si="0"/>
        <v>4138.875</v>
      </c>
      <c r="J11" s="2">
        <f t="shared" si="6"/>
        <v>914.48</v>
      </c>
      <c r="K11" s="3">
        <f t="shared" si="1"/>
        <v>45.724000000000004</v>
      </c>
      <c r="M11" s="2">
        <f t="shared" si="2"/>
        <v>112.39374999999998</v>
      </c>
      <c r="N11">
        <f t="shared" si="3"/>
        <v>0.02</v>
      </c>
      <c r="O11" s="2">
        <f t="shared" si="4"/>
        <v>22.478749999999998</v>
      </c>
      <c r="Q11" s="2"/>
      <c r="R11" s="2"/>
    </row>
    <row r="12" spans="1:18" x14ac:dyDescent="0.25">
      <c r="A12" s="4" t="s">
        <v>22</v>
      </c>
      <c r="B12" s="4" t="s">
        <v>16</v>
      </c>
      <c r="C12">
        <v>378.75</v>
      </c>
      <c r="D12">
        <v>123.1</v>
      </c>
      <c r="E12">
        <v>6.94</v>
      </c>
      <c r="F12">
        <v>0.21</v>
      </c>
      <c r="G12">
        <v>5</v>
      </c>
      <c r="H12" s="2">
        <f t="shared" si="5"/>
        <v>501.85</v>
      </c>
      <c r="I12" s="2">
        <f t="shared" si="0"/>
        <v>2355.375</v>
      </c>
      <c r="J12" s="2">
        <f>20*(E12*F12)*G12</f>
        <v>145.74</v>
      </c>
      <c r="K12" s="3">
        <f t="shared" si="1"/>
        <v>7.2870000000000008</v>
      </c>
      <c r="M12" s="2">
        <f t="shared" si="2"/>
        <v>62.731250000000003</v>
      </c>
      <c r="N12">
        <f t="shared" si="3"/>
        <v>0.02</v>
      </c>
      <c r="O12" s="2">
        <f t="shared" si="4"/>
        <v>12.546250000000001</v>
      </c>
      <c r="Q12" s="2"/>
      <c r="R12" s="2"/>
    </row>
    <row r="13" spans="1:18" x14ac:dyDescent="0.25">
      <c r="A13" s="4" t="s">
        <v>23</v>
      </c>
      <c r="B13" s="4" t="s">
        <v>14</v>
      </c>
      <c r="C13">
        <v>613.65</v>
      </c>
      <c r="D13">
        <v>281</v>
      </c>
      <c r="E13">
        <v>3.79</v>
      </c>
      <c r="F13">
        <v>1.89</v>
      </c>
      <c r="G13">
        <v>5</v>
      </c>
      <c r="H13" s="2">
        <f t="shared" si="5"/>
        <v>894.65</v>
      </c>
      <c r="I13" s="2">
        <f t="shared" si="0"/>
        <v>4122</v>
      </c>
      <c r="J13" s="2">
        <f>20*(E13*F13)*G13</f>
        <v>716.31</v>
      </c>
      <c r="K13" s="3">
        <f t="shared" si="1"/>
        <v>35.8155</v>
      </c>
      <c r="M13" s="2">
        <f t="shared" si="2"/>
        <v>111.83125000000001</v>
      </c>
      <c r="N13">
        <f t="shared" si="3"/>
        <v>0.02</v>
      </c>
      <c r="O13" s="2">
        <f t="shared" si="4"/>
        <v>22.366250000000001</v>
      </c>
      <c r="Q13" s="2"/>
      <c r="R13" s="2"/>
    </row>
    <row r="14" spans="1:18" x14ac:dyDescent="0.25">
      <c r="A14" s="4" t="s">
        <v>24</v>
      </c>
      <c r="B14" s="4" t="s">
        <v>14</v>
      </c>
      <c r="C14">
        <v>613.65</v>
      </c>
      <c r="D14">
        <v>311.8</v>
      </c>
      <c r="E14">
        <v>20.32</v>
      </c>
      <c r="F14">
        <v>1.32</v>
      </c>
      <c r="G14">
        <v>5</v>
      </c>
      <c r="H14" s="2">
        <f t="shared" si="5"/>
        <v>925.45</v>
      </c>
      <c r="I14" s="2">
        <f t="shared" si="0"/>
        <v>4237.5</v>
      </c>
      <c r="J14" s="2">
        <f>20*(E14*F14)*G14</f>
        <v>2682.2400000000007</v>
      </c>
      <c r="K14" s="3">
        <f t="shared" si="1"/>
        <v>134.11200000000002</v>
      </c>
      <c r="M14" s="2">
        <f t="shared" si="2"/>
        <v>115.68125000000001</v>
      </c>
      <c r="N14">
        <f t="shared" si="3"/>
        <v>0.02</v>
      </c>
      <c r="O14" s="2">
        <f t="shared" si="4"/>
        <v>23.13625</v>
      </c>
      <c r="Q14" s="2"/>
      <c r="R14" s="2"/>
    </row>
    <row r="15" spans="1:18" x14ac:dyDescent="0.25">
      <c r="A15" s="4" t="s">
        <v>25</v>
      </c>
      <c r="B15" s="4" t="s">
        <v>26</v>
      </c>
      <c r="C15">
        <v>610</v>
      </c>
      <c r="D15">
        <v>177.1</v>
      </c>
      <c r="E15">
        <v>268.39999999999998</v>
      </c>
      <c r="F15">
        <v>0.32</v>
      </c>
      <c r="G15">
        <v>5</v>
      </c>
      <c r="H15" s="2">
        <f t="shared" si="5"/>
        <v>787.1</v>
      </c>
      <c r="I15" s="2">
        <f t="shared" si="0"/>
        <v>3714.125</v>
      </c>
      <c r="J15" s="2">
        <f>20*(E15*F15)*G15</f>
        <v>8588.7999999999993</v>
      </c>
      <c r="K15" s="3">
        <f t="shared" si="1"/>
        <v>429.43999999999994</v>
      </c>
      <c r="M15" s="2">
        <f t="shared" si="2"/>
        <v>98.387500000000017</v>
      </c>
      <c r="N15">
        <f t="shared" si="3"/>
        <v>0.02</v>
      </c>
      <c r="O15" s="2">
        <f t="shared" si="4"/>
        <v>19.677500000000002</v>
      </c>
      <c r="Q15" s="2"/>
      <c r="R15" s="2"/>
    </row>
    <row r="16" spans="1:18" x14ac:dyDescent="0.25">
      <c r="A16" s="4" t="s">
        <v>27</v>
      </c>
      <c r="B16" s="4" t="s">
        <v>14</v>
      </c>
      <c r="C16">
        <v>613.65</v>
      </c>
      <c r="D16">
        <v>1857</v>
      </c>
      <c r="E16">
        <v>32.08</v>
      </c>
      <c r="F16">
        <v>0.28000000000000003</v>
      </c>
      <c r="G16">
        <v>5</v>
      </c>
      <c r="H16" s="2">
        <f t="shared" si="5"/>
        <v>2470.65</v>
      </c>
      <c r="I16" s="2">
        <f t="shared" si="0"/>
        <v>10032</v>
      </c>
      <c r="J16" s="2">
        <f t="shared" ref="J16:J17" si="8">20*(E16*F16)*G16</f>
        <v>898.24</v>
      </c>
      <c r="K16" s="3">
        <f t="shared" si="1"/>
        <v>44.911999999999999</v>
      </c>
      <c r="M16" s="2">
        <f t="shared" si="2"/>
        <v>308.83125000000001</v>
      </c>
      <c r="N16">
        <f t="shared" si="3"/>
        <v>0.02</v>
      </c>
      <c r="O16" s="2">
        <f t="shared" si="4"/>
        <v>61.766249999999999</v>
      </c>
      <c r="Q16" s="2"/>
      <c r="R16" s="2"/>
    </row>
    <row r="17" spans="1:18" x14ac:dyDescent="0.25">
      <c r="A17" s="4" t="s">
        <v>28</v>
      </c>
      <c r="B17" s="4" t="s">
        <v>14</v>
      </c>
      <c r="C17">
        <v>613.65</v>
      </c>
      <c r="D17">
        <v>186</v>
      </c>
      <c r="E17">
        <v>10.11</v>
      </c>
      <c r="F17">
        <v>0.28999999999999998</v>
      </c>
      <c r="G17">
        <v>5</v>
      </c>
      <c r="H17" s="2">
        <f t="shared" si="5"/>
        <v>799.65</v>
      </c>
      <c r="I17" s="2">
        <f t="shared" si="0"/>
        <v>3765.75</v>
      </c>
      <c r="J17" s="2">
        <f t="shared" si="8"/>
        <v>293.18999999999994</v>
      </c>
      <c r="K17" s="3">
        <f t="shared" si="1"/>
        <v>14.659499999999998</v>
      </c>
      <c r="M17" s="2">
        <f t="shared" si="2"/>
        <v>99.956250000000011</v>
      </c>
      <c r="N17">
        <f t="shared" si="3"/>
        <v>0.02</v>
      </c>
      <c r="O17" s="2">
        <f t="shared" si="4"/>
        <v>19.991250000000001</v>
      </c>
      <c r="Q17" s="2"/>
      <c r="R17" s="2"/>
    </row>
    <row r="18" spans="1:18" x14ac:dyDescent="0.25">
      <c r="A18" s="4" t="s">
        <v>29</v>
      </c>
      <c r="B18" s="4" t="s">
        <v>14</v>
      </c>
      <c r="C18">
        <v>613.65</v>
      </c>
      <c r="D18">
        <v>51.2</v>
      </c>
      <c r="E18">
        <v>29.34</v>
      </c>
      <c r="F18">
        <v>1.18</v>
      </c>
      <c r="G18">
        <v>5</v>
      </c>
      <c r="H18" s="2">
        <f t="shared" si="5"/>
        <v>664.85</v>
      </c>
      <c r="I18" s="2">
        <f t="shared" si="0"/>
        <v>3260.25</v>
      </c>
      <c r="J18" s="2">
        <f>20*(E18*F18)*G18</f>
        <v>3462.1199999999994</v>
      </c>
      <c r="K18" s="3">
        <f t="shared" si="1"/>
        <v>173.10599999999997</v>
      </c>
      <c r="M18" s="2">
        <f t="shared" si="2"/>
        <v>83.106250000000003</v>
      </c>
      <c r="N18">
        <f t="shared" si="3"/>
        <v>0.02</v>
      </c>
      <c r="O18" s="2">
        <f t="shared" si="4"/>
        <v>16.62125</v>
      </c>
      <c r="Q18" s="2"/>
      <c r="R18" s="2"/>
    </row>
    <row r="19" spans="1:18" x14ac:dyDescent="0.25">
      <c r="A19" s="4" t="s">
        <v>30</v>
      </c>
      <c r="B19" s="4" t="s">
        <v>14</v>
      </c>
      <c r="C19">
        <v>613.65</v>
      </c>
      <c r="D19">
        <v>692.5</v>
      </c>
      <c r="E19">
        <v>16.309999999999999</v>
      </c>
      <c r="F19">
        <v>1.46</v>
      </c>
      <c r="G19">
        <v>5</v>
      </c>
      <c r="H19" s="2">
        <f t="shared" si="5"/>
        <v>1306.1500000000001</v>
      </c>
      <c r="I19" s="2">
        <f t="shared" si="0"/>
        <v>5665.125</v>
      </c>
      <c r="J19" s="2">
        <f t="shared" ref="J19:J24" si="9">20*(E19*F19)*G19</f>
        <v>2381.2599999999998</v>
      </c>
      <c r="K19" s="3">
        <f t="shared" si="1"/>
        <v>119.06299999999999</v>
      </c>
      <c r="M19" s="2">
        <f t="shared" si="2"/>
        <v>163.26875000000001</v>
      </c>
      <c r="N19">
        <f t="shared" si="3"/>
        <v>0.02</v>
      </c>
      <c r="O19" s="2">
        <f t="shared" si="4"/>
        <v>32.653750000000002</v>
      </c>
      <c r="Q19" s="2"/>
      <c r="R19" s="2"/>
    </row>
    <row r="20" spans="1:18" x14ac:dyDescent="0.25">
      <c r="A20" s="4"/>
      <c r="B20" s="4" t="s">
        <v>14</v>
      </c>
      <c r="C20">
        <v>613.65</v>
      </c>
      <c r="D20">
        <v>272.8</v>
      </c>
      <c r="E20">
        <v>4.28</v>
      </c>
      <c r="F20">
        <v>1.48</v>
      </c>
      <c r="G20">
        <v>0</v>
      </c>
      <c r="H20" s="2">
        <f t="shared" si="5"/>
        <v>886.45</v>
      </c>
      <c r="I20" s="2">
        <f t="shared" si="0"/>
        <v>0</v>
      </c>
      <c r="J20" s="2">
        <f t="shared" si="9"/>
        <v>0</v>
      </c>
      <c r="K20" s="3">
        <f t="shared" si="1"/>
        <v>0</v>
      </c>
      <c r="M20" s="2">
        <f t="shared" si="2"/>
        <v>110.80625000000001</v>
      </c>
      <c r="N20" t="e">
        <f t="shared" si="3"/>
        <v>#DIV/0!</v>
      </c>
      <c r="O20" s="2" t="e">
        <f t="shared" si="4"/>
        <v>#DIV/0!</v>
      </c>
      <c r="Q20" s="2"/>
      <c r="R20" s="2"/>
    </row>
    <row r="21" spans="1:18" x14ac:dyDescent="0.25">
      <c r="A21" s="4" t="s">
        <v>31</v>
      </c>
      <c r="B21" s="4" t="s">
        <v>14</v>
      </c>
      <c r="C21">
        <v>613.65</v>
      </c>
      <c r="D21">
        <v>330.7</v>
      </c>
      <c r="E21">
        <v>4.2300000000000004</v>
      </c>
      <c r="F21">
        <v>1.36</v>
      </c>
      <c r="G21">
        <v>5</v>
      </c>
      <c r="H21" s="2">
        <f t="shared" si="5"/>
        <v>944.34999999999991</v>
      </c>
      <c r="I21" s="2">
        <f t="shared" si="0"/>
        <v>4308.375</v>
      </c>
      <c r="J21" s="2">
        <f t="shared" si="9"/>
        <v>575.28000000000009</v>
      </c>
      <c r="K21" s="3">
        <f t="shared" si="1"/>
        <v>28.764000000000003</v>
      </c>
      <c r="M21" s="2">
        <f t="shared" si="2"/>
        <v>118.04374999999999</v>
      </c>
      <c r="N21">
        <f t="shared" si="3"/>
        <v>0.02</v>
      </c>
      <c r="O21" s="2">
        <f t="shared" si="4"/>
        <v>23.608749999999997</v>
      </c>
      <c r="Q21" s="2"/>
      <c r="R21" s="2"/>
    </row>
    <row r="22" spans="1:18" x14ac:dyDescent="0.25">
      <c r="B22" t="s">
        <v>16</v>
      </c>
      <c r="C22">
        <v>378.75</v>
      </c>
      <c r="G22">
        <v>0</v>
      </c>
      <c r="H22" s="2">
        <f t="shared" si="5"/>
        <v>378.75</v>
      </c>
      <c r="I22" s="2">
        <f t="shared" si="0"/>
        <v>0</v>
      </c>
      <c r="J22" s="2">
        <f t="shared" si="9"/>
        <v>0</v>
      </c>
      <c r="K22" s="3">
        <f t="shared" si="1"/>
        <v>0</v>
      </c>
      <c r="M22" s="2">
        <f t="shared" si="2"/>
        <v>47.34375</v>
      </c>
      <c r="N22" t="e">
        <f t="shared" si="3"/>
        <v>#DIV/0!</v>
      </c>
      <c r="O22" s="2" t="e">
        <f t="shared" si="4"/>
        <v>#DIV/0!</v>
      </c>
      <c r="Q22" s="2"/>
      <c r="R22" s="2"/>
    </row>
    <row r="23" spans="1:18" x14ac:dyDescent="0.25">
      <c r="A23" s="4" t="s">
        <v>32</v>
      </c>
      <c r="B23" s="4" t="s">
        <v>14</v>
      </c>
      <c r="C23">
        <v>613.65</v>
      </c>
      <c r="D23">
        <v>145</v>
      </c>
      <c r="E23">
        <v>18.7</v>
      </c>
      <c r="F23">
        <v>0.9</v>
      </c>
      <c r="G23">
        <v>5</v>
      </c>
      <c r="H23" s="2">
        <f t="shared" si="5"/>
        <v>758.65</v>
      </c>
      <c r="I23" s="2">
        <f t="shared" si="0"/>
        <v>3612</v>
      </c>
      <c r="J23" s="2">
        <f t="shared" si="9"/>
        <v>1682.9999999999998</v>
      </c>
      <c r="K23" s="3">
        <f t="shared" si="1"/>
        <v>84.149999999999991</v>
      </c>
      <c r="M23" s="2">
        <f t="shared" si="2"/>
        <v>94.831249999999997</v>
      </c>
      <c r="N23">
        <f t="shared" si="3"/>
        <v>0.02</v>
      </c>
      <c r="O23" s="2">
        <f t="shared" si="4"/>
        <v>18.966249999999999</v>
      </c>
      <c r="Q23" s="2"/>
      <c r="R23" s="2"/>
    </row>
    <row r="24" spans="1:18" x14ac:dyDescent="0.25">
      <c r="A24" s="4"/>
      <c r="B24" s="4" t="s">
        <v>16</v>
      </c>
      <c r="C24">
        <v>378.75</v>
      </c>
      <c r="D24">
        <v>390.9</v>
      </c>
      <c r="E24">
        <v>1.92</v>
      </c>
      <c r="F24">
        <v>2.97</v>
      </c>
      <c r="G24">
        <v>0</v>
      </c>
      <c r="H24" s="2">
        <f t="shared" si="5"/>
        <v>769.65</v>
      </c>
      <c r="I24" s="2">
        <f t="shared" si="0"/>
        <v>0</v>
      </c>
      <c r="J24" s="2">
        <f t="shared" si="9"/>
        <v>0</v>
      </c>
      <c r="K24" s="3">
        <f t="shared" si="1"/>
        <v>0</v>
      </c>
      <c r="M24" s="2">
        <f t="shared" si="2"/>
        <v>96.206250000000011</v>
      </c>
      <c r="N24" t="e">
        <f t="shared" si="3"/>
        <v>#DIV/0!</v>
      </c>
      <c r="O24" s="2" t="e">
        <f t="shared" si="4"/>
        <v>#DIV/0!</v>
      </c>
      <c r="Q24" s="2"/>
      <c r="R24" s="2"/>
    </row>
    <row r="25" spans="1:18" x14ac:dyDescent="0.25">
      <c r="H25" s="2"/>
      <c r="I25" s="2"/>
      <c r="J25" s="2"/>
      <c r="K25" s="3"/>
      <c r="M25" s="2"/>
      <c r="O25" s="2"/>
      <c r="Q25" s="2"/>
      <c r="R25" s="2"/>
    </row>
    <row r="26" spans="1:18" x14ac:dyDescent="0.25">
      <c r="I26" s="5">
        <f>SUM(I2:I24)</f>
        <v>62638.587499999994</v>
      </c>
      <c r="J26" s="5">
        <f>SUM(J2:J24)</f>
        <v>24598.429999999997</v>
      </c>
      <c r="K26" s="5">
        <f>SUM(K2:K24)</f>
        <v>1229.9215000000002</v>
      </c>
    </row>
    <row r="27" spans="1:18" x14ac:dyDescent="0.25">
      <c r="C27" t="s">
        <v>33</v>
      </c>
      <c r="O27" s="2"/>
    </row>
    <row r="29" spans="1:18" x14ac:dyDescent="0.25">
      <c r="H29" s="1" t="s">
        <v>34</v>
      </c>
      <c r="I29" s="1">
        <v>100000</v>
      </c>
    </row>
    <row r="30" spans="1:18" x14ac:dyDescent="0.25">
      <c r="H30" s="1" t="s">
        <v>35</v>
      </c>
      <c r="I30" s="1">
        <v>0</v>
      </c>
    </row>
    <row r="31" spans="1:18" x14ac:dyDescent="0.25">
      <c r="H31" s="1" t="s">
        <v>36</v>
      </c>
      <c r="I31" s="6">
        <f>I29-I26-I30</f>
        <v>37361.412500000006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Strategy Weighing Table 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Ruark Baker</dc:creator>
  <cp:lastModifiedBy>Ruark Baker</cp:lastModifiedBy>
  <dcterms:created xsi:type="dcterms:W3CDTF">2019-10-09T10:23:50Z</dcterms:created>
  <dcterms:modified xsi:type="dcterms:W3CDTF">2019-10-09T10:25:55Z</dcterms:modified>
</cp:coreProperties>
</file>