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nep\Desktop\"/>
    </mc:Choice>
  </mc:AlternateContent>
  <bookViews>
    <workbookView xWindow="0" yWindow="0" windowWidth="28800" windowHeight="12210"/>
  </bookViews>
  <sheets>
    <sheet name="Permanent" sheetId="1" r:id="rId1"/>
  </sheets>
  <externalReferences>
    <externalReference r:id="rId2"/>
  </externalReference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169" i="1" l="1"/>
  <c r="W169" i="1"/>
  <c r="N132" i="1"/>
  <c r="O132" i="1"/>
  <c r="P132" i="1"/>
  <c r="U132" i="1"/>
  <c r="Q132" i="1"/>
  <c r="N133" i="1"/>
  <c r="R132" i="1"/>
  <c r="O133" i="1"/>
  <c r="S132" i="1"/>
  <c r="P133" i="1"/>
  <c r="U133" i="1"/>
  <c r="G133" i="1"/>
  <c r="J133" i="1"/>
  <c r="Q133" i="1"/>
  <c r="N134" i="1"/>
  <c r="H133" i="1"/>
  <c r="K133" i="1"/>
  <c r="R133" i="1"/>
  <c r="O134" i="1"/>
  <c r="I133" i="1"/>
  <c r="L133" i="1"/>
  <c r="S133" i="1"/>
  <c r="P134" i="1"/>
  <c r="U134" i="1"/>
  <c r="G134" i="1"/>
  <c r="J134" i="1"/>
  <c r="Q134" i="1"/>
  <c r="N135" i="1"/>
  <c r="H134" i="1"/>
  <c r="K134" i="1"/>
  <c r="R134" i="1"/>
  <c r="O135" i="1"/>
  <c r="I134" i="1"/>
  <c r="L134" i="1"/>
  <c r="S134" i="1"/>
  <c r="P135" i="1"/>
  <c r="U135" i="1"/>
  <c r="G135" i="1"/>
  <c r="J135" i="1"/>
  <c r="Q135" i="1"/>
  <c r="N136" i="1"/>
  <c r="H135" i="1"/>
  <c r="K135" i="1"/>
  <c r="R135" i="1"/>
  <c r="O136" i="1"/>
  <c r="I135" i="1"/>
  <c r="L135" i="1"/>
  <c r="S135" i="1"/>
  <c r="P136" i="1"/>
  <c r="U136" i="1"/>
  <c r="G136" i="1"/>
  <c r="J136" i="1"/>
  <c r="Q136" i="1"/>
  <c r="N137" i="1"/>
  <c r="H136" i="1"/>
  <c r="K136" i="1"/>
  <c r="R136" i="1"/>
  <c r="O137" i="1"/>
  <c r="I136" i="1"/>
  <c r="L136" i="1"/>
  <c r="S136" i="1"/>
  <c r="P137" i="1"/>
  <c r="U137" i="1"/>
  <c r="Q137" i="1"/>
  <c r="N138" i="1"/>
  <c r="R137" i="1"/>
  <c r="O138" i="1"/>
  <c r="S137" i="1"/>
  <c r="P138" i="1"/>
  <c r="U138" i="1"/>
  <c r="G138" i="1"/>
  <c r="J138" i="1"/>
  <c r="Q138" i="1"/>
  <c r="N139" i="1"/>
  <c r="H138" i="1"/>
  <c r="K138" i="1"/>
  <c r="R138" i="1"/>
  <c r="O139" i="1"/>
  <c r="I138" i="1"/>
  <c r="L138" i="1"/>
  <c r="S138" i="1"/>
  <c r="P139" i="1"/>
  <c r="U139" i="1"/>
  <c r="G139" i="1"/>
  <c r="J139" i="1"/>
  <c r="Q139" i="1"/>
  <c r="N140" i="1"/>
  <c r="H139" i="1"/>
  <c r="K139" i="1"/>
  <c r="R139" i="1"/>
  <c r="O140" i="1"/>
  <c r="I139" i="1"/>
  <c r="L139" i="1"/>
  <c r="S139" i="1"/>
  <c r="P140" i="1"/>
  <c r="U140" i="1"/>
  <c r="G140" i="1"/>
  <c r="J140" i="1"/>
  <c r="Q140" i="1"/>
  <c r="N141" i="1"/>
  <c r="H140" i="1"/>
  <c r="K140" i="1"/>
  <c r="R140" i="1"/>
  <c r="O141" i="1"/>
  <c r="I140" i="1"/>
  <c r="L140" i="1"/>
  <c r="S140" i="1"/>
  <c r="P141" i="1"/>
  <c r="U141" i="1"/>
  <c r="G141" i="1"/>
  <c r="J141" i="1"/>
  <c r="Q141" i="1"/>
  <c r="N142" i="1"/>
  <c r="H141" i="1"/>
  <c r="K141" i="1"/>
  <c r="R141" i="1"/>
  <c r="O142" i="1"/>
  <c r="I141" i="1"/>
  <c r="L141" i="1"/>
  <c r="S141" i="1"/>
  <c r="P142" i="1"/>
  <c r="U142" i="1"/>
  <c r="G142" i="1"/>
  <c r="J142" i="1"/>
  <c r="Q142" i="1"/>
  <c r="N143" i="1"/>
  <c r="H142" i="1"/>
  <c r="K142" i="1"/>
  <c r="R142" i="1"/>
  <c r="O143" i="1"/>
  <c r="I142" i="1"/>
  <c r="L142" i="1"/>
  <c r="S142" i="1"/>
  <c r="P143" i="1"/>
  <c r="U143" i="1"/>
  <c r="G143" i="1"/>
  <c r="J143" i="1"/>
  <c r="Q143" i="1"/>
  <c r="N144" i="1"/>
  <c r="H143" i="1"/>
  <c r="K143" i="1"/>
  <c r="R143" i="1"/>
  <c r="O144" i="1"/>
  <c r="I143" i="1"/>
  <c r="L143" i="1"/>
  <c r="S143" i="1"/>
  <c r="P144" i="1"/>
  <c r="U144" i="1"/>
  <c r="G144" i="1"/>
  <c r="J144" i="1"/>
  <c r="Q144" i="1"/>
  <c r="N145" i="1"/>
  <c r="H144" i="1"/>
  <c r="K144" i="1"/>
  <c r="R144" i="1"/>
  <c r="O145" i="1"/>
  <c r="I144" i="1"/>
  <c r="L144" i="1"/>
  <c r="S144" i="1"/>
  <c r="P145" i="1"/>
  <c r="U145" i="1"/>
  <c r="G145" i="1"/>
  <c r="J145" i="1"/>
  <c r="Q145" i="1"/>
  <c r="N146" i="1"/>
  <c r="H145" i="1"/>
  <c r="K145" i="1"/>
  <c r="R145" i="1"/>
  <c r="O146" i="1"/>
  <c r="I145" i="1"/>
  <c r="L145" i="1"/>
  <c r="S145" i="1"/>
  <c r="P146" i="1"/>
  <c r="U146" i="1"/>
  <c r="G146" i="1"/>
  <c r="J146" i="1"/>
  <c r="Q146" i="1"/>
  <c r="N147" i="1"/>
  <c r="H146" i="1"/>
  <c r="K146" i="1"/>
  <c r="R146" i="1"/>
  <c r="O147" i="1"/>
  <c r="I146" i="1"/>
  <c r="L146" i="1"/>
  <c r="S146" i="1"/>
  <c r="P147" i="1"/>
  <c r="U147" i="1"/>
  <c r="Q147" i="1"/>
  <c r="N148" i="1"/>
  <c r="R147" i="1"/>
  <c r="O148" i="1"/>
  <c r="S147" i="1"/>
  <c r="P148" i="1"/>
  <c r="U148" i="1"/>
  <c r="G148" i="1"/>
  <c r="J148" i="1"/>
  <c r="Q148" i="1"/>
  <c r="N149" i="1"/>
  <c r="H148" i="1"/>
  <c r="K148" i="1"/>
  <c r="R148" i="1"/>
  <c r="O149" i="1"/>
  <c r="I148" i="1"/>
  <c r="L148" i="1"/>
  <c r="S148" i="1"/>
  <c r="P149" i="1"/>
  <c r="U149" i="1"/>
  <c r="G149" i="1"/>
  <c r="J149" i="1"/>
  <c r="Q149" i="1"/>
  <c r="N150" i="1"/>
  <c r="H149" i="1"/>
  <c r="K149" i="1"/>
  <c r="R149" i="1"/>
  <c r="O150" i="1"/>
  <c r="I149" i="1"/>
  <c r="L149" i="1"/>
  <c r="S149" i="1"/>
  <c r="P150" i="1"/>
  <c r="U150" i="1"/>
  <c r="G150" i="1"/>
  <c r="J150" i="1"/>
  <c r="Q150" i="1"/>
  <c r="N151" i="1"/>
  <c r="H150" i="1"/>
  <c r="K150" i="1"/>
  <c r="R150" i="1"/>
  <c r="O151" i="1"/>
  <c r="I150" i="1"/>
  <c r="L150" i="1"/>
  <c r="S150" i="1"/>
  <c r="P151" i="1"/>
  <c r="U151" i="1"/>
  <c r="G151" i="1"/>
  <c r="J151" i="1"/>
  <c r="Q151" i="1"/>
  <c r="N152" i="1"/>
  <c r="H151" i="1"/>
  <c r="K151" i="1"/>
  <c r="R151" i="1"/>
  <c r="O152" i="1"/>
  <c r="I151" i="1"/>
  <c r="L151" i="1"/>
  <c r="S151" i="1"/>
  <c r="P152" i="1"/>
  <c r="U152" i="1"/>
  <c r="G152" i="1"/>
  <c r="J152" i="1"/>
  <c r="Q152" i="1"/>
  <c r="N153" i="1"/>
  <c r="H152" i="1"/>
  <c r="K152" i="1"/>
  <c r="R152" i="1"/>
  <c r="O153" i="1"/>
  <c r="I152" i="1"/>
  <c r="L152" i="1"/>
  <c r="S152" i="1"/>
  <c r="P153" i="1"/>
  <c r="U153" i="1"/>
  <c r="G153" i="1"/>
  <c r="J153" i="1"/>
  <c r="Q153" i="1"/>
  <c r="N154" i="1"/>
  <c r="H153" i="1"/>
  <c r="K153" i="1"/>
  <c r="R153" i="1"/>
  <c r="O154" i="1"/>
  <c r="I153" i="1"/>
  <c r="L153" i="1"/>
  <c r="S153" i="1"/>
  <c r="P154" i="1"/>
  <c r="U154" i="1"/>
  <c r="G154" i="1"/>
  <c r="J154" i="1"/>
  <c r="Q154" i="1"/>
  <c r="N155" i="1"/>
  <c r="H154" i="1"/>
  <c r="K154" i="1"/>
  <c r="R154" i="1"/>
  <c r="O155" i="1"/>
  <c r="I154" i="1"/>
  <c r="L154" i="1"/>
  <c r="S154" i="1"/>
  <c r="P155" i="1"/>
  <c r="U155" i="1"/>
  <c r="G155" i="1"/>
  <c r="J155" i="1"/>
  <c r="Q155" i="1"/>
  <c r="N156" i="1"/>
  <c r="H155" i="1"/>
  <c r="K155" i="1"/>
  <c r="R155" i="1"/>
  <c r="O156" i="1"/>
  <c r="I155" i="1"/>
  <c r="L155" i="1"/>
  <c r="S155" i="1"/>
  <c r="P156" i="1"/>
  <c r="U156" i="1"/>
  <c r="G156" i="1"/>
  <c r="J156" i="1"/>
  <c r="Q156" i="1"/>
  <c r="N157" i="1"/>
  <c r="H156" i="1"/>
  <c r="K156" i="1"/>
  <c r="R156" i="1"/>
  <c r="O157" i="1"/>
  <c r="I156" i="1"/>
  <c r="L156" i="1"/>
  <c r="S156" i="1"/>
  <c r="P157" i="1"/>
  <c r="U157" i="1"/>
  <c r="G157" i="1"/>
  <c r="J157" i="1"/>
  <c r="Q157" i="1"/>
  <c r="N158" i="1"/>
  <c r="H157" i="1"/>
  <c r="K157" i="1"/>
  <c r="R157" i="1"/>
  <c r="O158" i="1"/>
  <c r="I157" i="1"/>
  <c r="L157" i="1"/>
  <c r="S157" i="1"/>
  <c r="P158" i="1"/>
  <c r="U158" i="1"/>
  <c r="G158" i="1"/>
  <c r="J158" i="1"/>
  <c r="Q158" i="1"/>
  <c r="N159" i="1"/>
  <c r="H158" i="1"/>
  <c r="K158" i="1"/>
  <c r="R158" i="1"/>
  <c r="O159" i="1"/>
  <c r="I158" i="1"/>
  <c r="L158" i="1"/>
  <c r="S158" i="1"/>
  <c r="P159" i="1"/>
  <c r="U159" i="1"/>
  <c r="G159" i="1"/>
  <c r="J159" i="1"/>
  <c r="Q159" i="1"/>
  <c r="N160" i="1"/>
  <c r="H159" i="1"/>
  <c r="K159" i="1"/>
  <c r="R159" i="1"/>
  <c r="O160" i="1"/>
  <c r="I159" i="1"/>
  <c r="L159" i="1"/>
  <c r="S159" i="1"/>
  <c r="P160" i="1"/>
  <c r="U160" i="1"/>
  <c r="Q160" i="1"/>
  <c r="N161" i="1"/>
  <c r="R160" i="1"/>
  <c r="O161" i="1"/>
  <c r="S160" i="1"/>
  <c r="P161" i="1"/>
  <c r="U161" i="1"/>
  <c r="G161" i="1"/>
  <c r="J161" i="1"/>
  <c r="Q161" i="1"/>
  <c r="N162" i="1"/>
  <c r="H161" i="1"/>
  <c r="K161" i="1"/>
  <c r="R161" i="1"/>
  <c r="O162" i="1"/>
  <c r="I161" i="1"/>
  <c r="L161" i="1"/>
  <c r="S161" i="1"/>
  <c r="P162" i="1"/>
  <c r="U162" i="1"/>
  <c r="G162" i="1"/>
  <c r="J162" i="1"/>
  <c r="Q162" i="1"/>
  <c r="N163" i="1"/>
  <c r="H162" i="1"/>
  <c r="K162" i="1"/>
  <c r="R162" i="1"/>
  <c r="O163" i="1"/>
  <c r="I162" i="1"/>
  <c r="L162" i="1"/>
  <c r="S162" i="1"/>
  <c r="P163" i="1"/>
  <c r="U163" i="1"/>
  <c r="G163" i="1"/>
  <c r="J163" i="1"/>
  <c r="Q163" i="1"/>
  <c r="N164" i="1"/>
  <c r="H163" i="1"/>
  <c r="K163" i="1"/>
  <c r="R163" i="1"/>
  <c r="O164" i="1"/>
  <c r="I163" i="1"/>
  <c r="L163" i="1"/>
  <c r="S163" i="1"/>
  <c r="P164" i="1"/>
  <c r="U164" i="1"/>
  <c r="G164" i="1"/>
  <c r="J164" i="1"/>
  <c r="Q164" i="1"/>
  <c r="N165" i="1"/>
  <c r="H164" i="1"/>
  <c r="K164" i="1"/>
  <c r="R164" i="1"/>
  <c r="O165" i="1"/>
  <c r="I164" i="1"/>
  <c r="L164" i="1"/>
  <c r="S164" i="1"/>
  <c r="P165" i="1"/>
  <c r="U165" i="1"/>
  <c r="G165" i="1"/>
  <c r="J165" i="1"/>
  <c r="Q165" i="1"/>
  <c r="N166" i="1"/>
  <c r="H165" i="1"/>
  <c r="K165" i="1"/>
  <c r="R165" i="1"/>
  <c r="O166" i="1"/>
  <c r="I165" i="1"/>
  <c r="L165" i="1"/>
  <c r="S165" i="1"/>
  <c r="P166" i="1"/>
  <c r="U166" i="1"/>
  <c r="G166" i="1"/>
  <c r="J166" i="1"/>
  <c r="Q166" i="1"/>
  <c r="N167" i="1"/>
  <c r="H166" i="1"/>
  <c r="K166" i="1"/>
  <c r="R166" i="1"/>
  <c r="O167" i="1"/>
  <c r="I166" i="1"/>
  <c r="L166" i="1"/>
  <c r="S166" i="1"/>
  <c r="P167" i="1"/>
  <c r="U167" i="1"/>
  <c r="G167" i="1"/>
  <c r="J167" i="1"/>
  <c r="Q167" i="1"/>
  <c r="N168" i="1"/>
  <c r="H167" i="1"/>
  <c r="K167" i="1"/>
  <c r="R167" i="1"/>
  <c r="O168" i="1"/>
  <c r="I167" i="1"/>
  <c r="L167" i="1"/>
  <c r="S167" i="1"/>
  <c r="P168" i="1"/>
  <c r="U168" i="1"/>
  <c r="G168" i="1"/>
  <c r="J168" i="1"/>
  <c r="Q168" i="1"/>
  <c r="N169" i="1"/>
  <c r="H168" i="1"/>
  <c r="K168" i="1"/>
  <c r="R168" i="1"/>
  <c r="O169" i="1"/>
  <c r="I168" i="1"/>
  <c r="L168" i="1"/>
  <c r="S168" i="1"/>
  <c r="P169" i="1"/>
  <c r="U169" i="1"/>
  <c r="I169" i="1"/>
  <c r="L169" i="1"/>
  <c r="S169" i="1"/>
  <c r="H169" i="1"/>
  <c r="K169" i="1"/>
  <c r="R169" i="1"/>
  <c r="G169" i="1"/>
  <c r="J169" i="1"/>
  <c r="Q169" i="1"/>
  <c r="X168" i="1"/>
  <c r="W168" i="1"/>
  <c r="V168" i="1"/>
  <c r="X167" i="1"/>
  <c r="W167" i="1"/>
  <c r="X166" i="1"/>
  <c r="W166" i="1"/>
  <c r="X165" i="1"/>
  <c r="W165" i="1"/>
  <c r="X164" i="1"/>
  <c r="W164" i="1"/>
  <c r="X163" i="1"/>
  <c r="W163" i="1"/>
  <c r="X162" i="1"/>
  <c r="W162" i="1"/>
  <c r="X161" i="1"/>
  <c r="W161" i="1"/>
  <c r="X160" i="1"/>
  <c r="W160" i="1"/>
  <c r="I160" i="1"/>
  <c r="H160" i="1"/>
  <c r="G160" i="1"/>
  <c r="X159" i="1"/>
  <c r="W159" i="1"/>
  <c r="X158" i="1"/>
  <c r="W158" i="1"/>
  <c r="X157" i="1"/>
  <c r="W157" i="1"/>
  <c r="X156" i="1"/>
  <c r="W156" i="1"/>
  <c r="X155" i="1"/>
  <c r="W155" i="1"/>
  <c r="X154" i="1"/>
  <c r="W154" i="1"/>
  <c r="X153" i="1"/>
  <c r="W153" i="1"/>
  <c r="X152" i="1"/>
  <c r="W152" i="1"/>
  <c r="X151" i="1"/>
  <c r="W151" i="1"/>
  <c r="X150" i="1"/>
  <c r="W150" i="1"/>
  <c r="X149" i="1"/>
  <c r="W149" i="1"/>
  <c r="X148" i="1"/>
  <c r="W148" i="1"/>
  <c r="X147" i="1"/>
  <c r="W147" i="1"/>
  <c r="I147" i="1"/>
  <c r="H147" i="1"/>
  <c r="G147" i="1"/>
  <c r="X146" i="1"/>
  <c r="W146" i="1"/>
  <c r="X145" i="1"/>
  <c r="W145" i="1"/>
  <c r="X144" i="1"/>
  <c r="W144" i="1"/>
  <c r="X143" i="1"/>
  <c r="W143" i="1"/>
  <c r="X142" i="1"/>
  <c r="W142" i="1"/>
  <c r="X141" i="1"/>
  <c r="W141" i="1"/>
  <c r="X140" i="1"/>
  <c r="W140" i="1"/>
  <c r="X139" i="1"/>
  <c r="W139" i="1"/>
  <c r="X138" i="1"/>
  <c r="W138" i="1"/>
  <c r="X137" i="1"/>
  <c r="W137" i="1"/>
  <c r="I137" i="1"/>
  <c r="H137" i="1"/>
  <c r="G137" i="1"/>
  <c r="X136" i="1"/>
  <c r="W136" i="1"/>
  <c r="X135" i="1"/>
  <c r="W135" i="1"/>
  <c r="X134" i="1"/>
  <c r="W134" i="1"/>
  <c r="X133" i="1"/>
  <c r="W133" i="1"/>
  <c r="X132" i="1"/>
  <c r="W132" i="1"/>
  <c r="I132" i="1"/>
  <c r="H132" i="1"/>
  <c r="G132" i="1"/>
  <c r="H117" i="1"/>
  <c r="G117" i="1"/>
  <c r="H116" i="1"/>
  <c r="G116" i="1"/>
  <c r="N73" i="1"/>
  <c r="O73" i="1"/>
  <c r="P73" i="1"/>
  <c r="U73" i="1"/>
  <c r="Q73" i="1"/>
  <c r="N74" i="1"/>
  <c r="R73" i="1"/>
  <c r="O74" i="1"/>
  <c r="S73" i="1"/>
  <c r="P74" i="1"/>
  <c r="U74" i="1"/>
  <c r="G74" i="1"/>
  <c r="J74" i="1"/>
  <c r="Q74" i="1"/>
  <c r="N75" i="1"/>
  <c r="H74" i="1"/>
  <c r="K74" i="1"/>
  <c r="R74" i="1"/>
  <c r="O75" i="1"/>
  <c r="I74" i="1"/>
  <c r="L74" i="1"/>
  <c r="S74" i="1"/>
  <c r="P75" i="1"/>
  <c r="U75" i="1"/>
  <c r="G75" i="1"/>
  <c r="J75" i="1"/>
  <c r="Q75" i="1"/>
  <c r="N76" i="1"/>
  <c r="H75" i="1"/>
  <c r="K75" i="1"/>
  <c r="R75" i="1"/>
  <c r="O76" i="1"/>
  <c r="I75" i="1"/>
  <c r="L75" i="1"/>
  <c r="S75" i="1"/>
  <c r="P76" i="1"/>
  <c r="U76" i="1"/>
  <c r="G76" i="1"/>
  <c r="J76" i="1"/>
  <c r="Q76" i="1"/>
  <c r="N77" i="1"/>
  <c r="H76" i="1"/>
  <c r="K76" i="1"/>
  <c r="R76" i="1"/>
  <c r="O77" i="1"/>
  <c r="I76" i="1"/>
  <c r="L76" i="1"/>
  <c r="S76" i="1"/>
  <c r="P77" i="1"/>
  <c r="U77" i="1"/>
  <c r="G77" i="1"/>
  <c r="J77" i="1"/>
  <c r="Q77" i="1"/>
  <c r="N78" i="1"/>
  <c r="H77" i="1"/>
  <c r="K77" i="1"/>
  <c r="R77" i="1"/>
  <c r="O78" i="1"/>
  <c r="I77" i="1"/>
  <c r="L77" i="1"/>
  <c r="S77" i="1"/>
  <c r="P78" i="1"/>
  <c r="U78" i="1"/>
  <c r="G78" i="1"/>
  <c r="J78" i="1"/>
  <c r="Q78" i="1"/>
  <c r="N79" i="1"/>
  <c r="H78" i="1"/>
  <c r="K78" i="1"/>
  <c r="R78" i="1"/>
  <c r="O79" i="1"/>
  <c r="I78" i="1"/>
  <c r="L78" i="1"/>
  <c r="S78" i="1"/>
  <c r="P79" i="1"/>
  <c r="U79" i="1"/>
  <c r="G79" i="1"/>
  <c r="J79" i="1"/>
  <c r="Q79" i="1"/>
  <c r="N80" i="1"/>
  <c r="H79" i="1"/>
  <c r="K79" i="1"/>
  <c r="R79" i="1"/>
  <c r="O80" i="1"/>
  <c r="I79" i="1"/>
  <c r="L79" i="1"/>
  <c r="S79" i="1"/>
  <c r="P80" i="1"/>
  <c r="U80" i="1"/>
  <c r="Q80" i="1"/>
  <c r="N81" i="1"/>
  <c r="R80" i="1"/>
  <c r="O81" i="1"/>
  <c r="S80" i="1"/>
  <c r="P81" i="1"/>
  <c r="U81" i="1"/>
  <c r="G81" i="1"/>
  <c r="J81" i="1"/>
  <c r="Q81" i="1"/>
  <c r="N82" i="1"/>
  <c r="H81" i="1"/>
  <c r="K81" i="1"/>
  <c r="R81" i="1"/>
  <c r="O82" i="1"/>
  <c r="I81" i="1"/>
  <c r="L81" i="1"/>
  <c r="S81" i="1"/>
  <c r="P82" i="1"/>
  <c r="U82" i="1"/>
  <c r="G82" i="1"/>
  <c r="J82" i="1"/>
  <c r="Q82" i="1"/>
  <c r="N83" i="1"/>
  <c r="H82" i="1"/>
  <c r="K82" i="1"/>
  <c r="R82" i="1"/>
  <c r="O83" i="1"/>
  <c r="I82" i="1"/>
  <c r="L82" i="1"/>
  <c r="S82" i="1"/>
  <c r="P83" i="1"/>
  <c r="U83" i="1"/>
  <c r="G83" i="1"/>
  <c r="J83" i="1"/>
  <c r="Q83" i="1"/>
  <c r="N84" i="1"/>
  <c r="H83" i="1"/>
  <c r="K83" i="1"/>
  <c r="R83" i="1"/>
  <c r="O84" i="1"/>
  <c r="I83" i="1"/>
  <c r="L83" i="1"/>
  <c r="S83" i="1"/>
  <c r="P84" i="1"/>
  <c r="U84" i="1"/>
  <c r="G84" i="1"/>
  <c r="J84" i="1"/>
  <c r="Q84" i="1"/>
  <c r="N85" i="1"/>
  <c r="H84" i="1"/>
  <c r="K84" i="1"/>
  <c r="R84" i="1"/>
  <c r="O85" i="1"/>
  <c r="I84" i="1"/>
  <c r="L84" i="1"/>
  <c r="S84" i="1"/>
  <c r="P85" i="1"/>
  <c r="U85" i="1"/>
  <c r="G85" i="1"/>
  <c r="J85" i="1"/>
  <c r="Q85" i="1"/>
  <c r="N86" i="1"/>
  <c r="H85" i="1"/>
  <c r="K85" i="1"/>
  <c r="R85" i="1"/>
  <c r="O86" i="1"/>
  <c r="I85" i="1"/>
  <c r="L85" i="1"/>
  <c r="S85" i="1"/>
  <c r="P86" i="1"/>
  <c r="U86" i="1"/>
  <c r="G86" i="1"/>
  <c r="J86" i="1"/>
  <c r="Q86" i="1"/>
  <c r="N87" i="1"/>
  <c r="H86" i="1"/>
  <c r="K86" i="1"/>
  <c r="R86" i="1"/>
  <c r="O87" i="1"/>
  <c r="I86" i="1"/>
  <c r="L86" i="1"/>
  <c r="S86" i="1"/>
  <c r="P87" i="1"/>
  <c r="U87" i="1"/>
  <c r="Q87" i="1"/>
  <c r="N88" i="1"/>
  <c r="R87" i="1"/>
  <c r="O88" i="1"/>
  <c r="S87" i="1"/>
  <c r="P88" i="1"/>
  <c r="U88" i="1"/>
  <c r="G88" i="1"/>
  <c r="J88" i="1"/>
  <c r="Q88" i="1"/>
  <c r="N89" i="1"/>
  <c r="H88" i="1"/>
  <c r="K88" i="1"/>
  <c r="R88" i="1"/>
  <c r="O89" i="1"/>
  <c r="I88" i="1"/>
  <c r="L88" i="1"/>
  <c r="S88" i="1"/>
  <c r="P89" i="1"/>
  <c r="U89" i="1"/>
  <c r="Q89" i="1"/>
  <c r="N90" i="1"/>
  <c r="R89" i="1"/>
  <c r="O90" i="1"/>
  <c r="S89" i="1"/>
  <c r="P90" i="1"/>
  <c r="U90" i="1"/>
  <c r="G90" i="1"/>
  <c r="J90" i="1"/>
  <c r="Q90" i="1"/>
  <c r="N91" i="1"/>
  <c r="H90" i="1"/>
  <c r="K90" i="1"/>
  <c r="R90" i="1"/>
  <c r="O91" i="1"/>
  <c r="I90" i="1"/>
  <c r="L90" i="1"/>
  <c r="S90" i="1"/>
  <c r="P91" i="1"/>
  <c r="U91" i="1"/>
  <c r="G91" i="1"/>
  <c r="J91" i="1"/>
  <c r="Q91" i="1"/>
  <c r="N92" i="1"/>
  <c r="H91" i="1"/>
  <c r="K91" i="1"/>
  <c r="R91" i="1"/>
  <c r="O92" i="1"/>
  <c r="I91" i="1"/>
  <c r="L91" i="1"/>
  <c r="S91" i="1"/>
  <c r="P92" i="1"/>
  <c r="U92" i="1"/>
  <c r="G92" i="1"/>
  <c r="J92" i="1"/>
  <c r="Q92" i="1"/>
  <c r="N93" i="1"/>
  <c r="H92" i="1"/>
  <c r="K92" i="1"/>
  <c r="R92" i="1"/>
  <c r="O93" i="1"/>
  <c r="I92" i="1"/>
  <c r="L92" i="1"/>
  <c r="S92" i="1"/>
  <c r="P93" i="1"/>
  <c r="U93" i="1"/>
  <c r="G93" i="1"/>
  <c r="J93" i="1"/>
  <c r="Q93" i="1"/>
  <c r="N94" i="1"/>
  <c r="H93" i="1"/>
  <c r="K93" i="1"/>
  <c r="R93" i="1"/>
  <c r="O94" i="1"/>
  <c r="I93" i="1"/>
  <c r="L93" i="1"/>
  <c r="S93" i="1"/>
  <c r="P94" i="1"/>
  <c r="U94" i="1"/>
  <c r="G94" i="1"/>
  <c r="J94" i="1"/>
  <c r="Q94" i="1"/>
  <c r="N95" i="1"/>
  <c r="H94" i="1"/>
  <c r="K94" i="1"/>
  <c r="R94" i="1"/>
  <c r="O95" i="1"/>
  <c r="I94" i="1"/>
  <c r="L94" i="1"/>
  <c r="S94" i="1"/>
  <c r="P95" i="1"/>
  <c r="U95" i="1"/>
  <c r="G95" i="1"/>
  <c r="J95" i="1"/>
  <c r="Q95" i="1"/>
  <c r="N96" i="1"/>
  <c r="H95" i="1"/>
  <c r="K95" i="1"/>
  <c r="R95" i="1"/>
  <c r="O96" i="1"/>
  <c r="I95" i="1"/>
  <c r="L95" i="1"/>
  <c r="S95" i="1"/>
  <c r="P96" i="1"/>
  <c r="U96" i="1"/>
  <c r="G96" i="1"/>
  <c r="J96" i="1"/>
  <c r="Q96" i="1"/>
  <c r="N97" i="1"/>
  <c r="H96" i="1"/>
  <c r="K96" i="1"/>
  <c r="R96" i="1"/>
  <c r="O97" i="1"/>
  <c r="I96" i="1"/>
  <c r="L96" i="1"/>
  <c r="S96" i="1"/>
  <c r="P97" i="1"/>
  <c r="U97" i="1"/>
  <c r="Q97" i="1"/>
  <c r="N98" i="1"/>
  <c r="R97" i="1"/>
  <c r="O98" i="1"/>
  <c r="S97" i="1"/>
  <c r="P98" i="1"/>
  <c r="U98" i="1"/>
  <c r="G98" i="1"/>
  <c r="J98" i="1"/>
  <c r="Q98" i="1"/>
  <c r="N99" i="1"/>
  <c r="H98" i="1"/>
  <c r="K98" i="1"/>
  <c r="R98" i="1"/>
  <c r="O99" i="1"/>
  <c r="I98" i="1"/>
  <c r="L98" i="1"/>
  <c r="S98" i="1"/>
  <c r="P99" i="1"/>
  <c r="U99" i="1"/>
  <c r="G99" i="1"/>
  <c r="J99" i="1"/>
  <c r="Q99" i="1"/>
  <c r="N100" i="1"/>
  <c r="H99" i="1"/>
  <c r="K99" i="1"/>
  <c r="R99" i="1"/>
  <c r="O100" i="1"/>
  <c r="I99" i="1"/>
  <c r="L99" i="1"/>
  <c r="S99" i="1"/>
  <c r="P100" i="1"/>
  <c r="U100" i="1"/>
  <c r="G100" i="1"/>
  <c r="J100" i="1"/>
  <c r="Q100" i="1"/>
  <c r="N101" i="1"/>
  <c r="H100" i="1"/>
  <c r="K100" i="1"/>
  <c r="R100" i="1"/>
  <c r="O101" i="1"/>
  <c r="I100" i="1"/>
  <c r="L100" i="1"/>
  <c r="S100" i="1"/>
  <c r="P101" i="1"/>
  <c r="U101" i="1"/>
  <c r="G101" i="1"/>
  <c r="J101" i="1"/>
  <c r="Q101" i="1"/>
  <c r="N102" i="1"/>
  <c r="H101" i="1"/>
  <c r="K101" i="1"/>
  <c r="R101" i="1"/>
  <c r="O102" i="1"/>
  <c r="I101" i="1"/>
  <c r="L101" i="1"/>
  <c r="S101" i="1"/>
  <c r="P102" i="1"/>
  <c r="U102" i="1"/>
  <c r="G102" i="1"/>
  <c r="J102" i="1"/>
  <c r="Q102" i="1"/>
  <c r="N103" i="1"/>
  <c r="H102" i="1"/>
  <c r="K102" i="1"/>
  <c r="R102" i="1"/>
  <c r="O103" i="1"/>
  <c r="I102" i="1"/>
  <c r="L102" i="1"/>
  <c r="S102" i="1"/>
  <c r="P103" i="1"/>
  <c r="U103" i="1"/>
  <c r="G103" i="1"/>
  <c r="J103" i="1"/>
  <c r="Q103" i="1"/>
  <c r="N104" i="1"/>
  <c r="H103" i="1"/>
  <c r="K103" i="1"/>
  <c r="R103" i="1"/>
  <c r="O104" i="1"/>
  <c r="I103" i="1"/>
  <c r="L103" i="1"/>
  <c r="S103" i="1"/>
  <c r="P104" i="1"/>
  <c r="U104" i="1"/>
  <c r="G104" i="1"/>
  <c r="J104" i="1"/>
  <c r="Q104" i="1"/>
  <c r="N105" i="1"/>
  <c r="H104" i="1"/>
  <c r="K104" i="1"/>
  <c r="R104" i="1"/>
  <c r="O105" i="1"/>
  <c r="I104" i="1"/>
  <c r="L104" i="1"/>
  <c r="S104" i="1"/>
  <c r="P105" i="1"/>
  <c r="U105" i="1"/>
  <c r="G105" i="1"/>
  <c r="J105" i="1"/>
  <c r="Q105" i="1"/>
  <c r="N106" i="1"/>
  <c r="H105" i="1"/>
  <c r="K105" i="1"/>
  <c r="R105" i="1"/>
  <c r="O106" i="1"/>
  <c r="I105" i="1"/>
  <c r="L105" i="1"/>
  <c r="S105" i="1"/>
  <c r="P106" i="1"/>
  <c r="U106" i="1"/>
  <c r="G106" i="1"/>
  <c r="J106" i="1"/>
  <c r="Q106" i="1"/>
  <c r="N107" i="1"/>
  <c r="H106" i="1"/>
  <c r="K106" i="1"/>
  <c r="R106" i="1"/>
  <c r="O107" i="1"/>
  <c r="I106" i="1"/>
  <c r="L106" i="1"/>
  <c r="S106" i="1"/>
  <c r="P107" i="1"/>
  <c r="U107" i="1"/>
  <c r="G107" i="1"/>
  <c r="J107" i="1"/>
  <c r="Q107" i="1"/>
  <c r="N108" i="1"/>
  <c r="H107" i="1"/>
  <c r="K107" i="1"/>
  <c r="R107" i="1"/>
  <c r="O108" i="1"/>
  <c r="I107" i="1"/>
  <c r="L107" i="1"/>
  <c r="S107" i="1"/>
  <c r="P108" i="1"/>
  <c r="U108" i="1"/>
  <c r="G108" i="1"/>
  <c r="J108" i="1"/>
  <c r="Q108" i="1"/>
  <c r="N109" i="1"/>
  <c r="H108" i="1"/>
  <c r="K108" i="1"/>
  <c r="R108" i="1"/>
  <c r="O109" i="1"/>
  <c r="I108" i="1"/>
  <c r="L108" i="1"/>
  <c r="S108" i="1"/>
  <c r="P109" i="1"/>
  <c r="U109" i="1"/>
  <c r="G109" i="1"/>
  <c r="J109" i="1"/>
  <c r="Q109" i="1"/>
  <c r="N110" i="1"/>
  <c r="H109" i="1"/>
  <c r="K109" i="1"/>
  <c r="R109" i="1"/>
  <c r="O110" i="1"/>
  <c r="I109" i="1"/>
  <c r="L109" i="1"/>
  <c r="S109" i="1"/>
  <c r="P110" i="1"/>
  <c r="U110" i="1"/>
  <c r="I110" i="1"/>
  <c r="L110" i="1"/>
  <c r="S110" i="1"/>
  <c r="H110" i="1"/>
  <c r="K110" i="1"/>
  <c r="R110" i="1"/>
  <c r="G110" i="1"/>
  <c r="J110" i="1"/>
  <c r="Q110" i="1"/>
  <c r="I97" i="1"/>
  <c r="H97" i="1"/>
  <c r="G97" i="1"/>
  <c r="I89" i="1"/>
  <c r="H89" i="1"/>
  <c r="G89" i="1"/>
  <c r="I87" i="1"/>
  <c r="H87" i="1"/>
  <c r="G87" i="1"/>
  <c r="I80" i="1"/>
  <c r="H80" i="1"/>
  <c r="G80" i="1"/>
  <c r="I73" i="1"/>
  <c r="H73" i="1"/>
  <c r="G73" i="1"/>
  <c r="H58" i="1"/>
  <c r="G58" i="1"/>
  <c r="H57" i="1"/>
  <c r="G57" i="1"/>
  <c r="Y53" i="1"/>
  <c r="X53" i="1"/>
  <c r="W53" i="1"/>
  <c r="J40" i="1"/>
  <c r="J39" i="1"/>
  <c r="J32" i="1"/>
  <c r="J30" i="1"/>
  <c r="J19" i="1"/>
  <c r="J16" i="1"/>
  <c r="N16" i="1"/>
  <c r="K16" i="1"/>
  <c r="O16" i="1"/>
  <c r="L16" i="1"/>
  <c r="P16" i="1"/>
  <c r="U16" i="1"/>
  <c r="Q16" i="1"/>
  <c r="N17" i="1"/>
  <c r="R16" i="1"/>
  <c r="O17" i="1"/>
  <c r="S16" i="1"/>
  <c r="P17" i="1"/>
  <c r="U17" i="1"/>
  <c r="G17" i="1"/>
  <c r="J17" i="1"/>
  <c r="Q17" i="1"/>
  <c r="N18" i="1"/>
  <c r="H17" i="1"/>
  <c r="K17" i="1"/>
  <c r="R17" i="1"/>
  <c r="O18" i="1"/>
  <c r="I17" i="1"/>
  <c r="L17" i="1"/>
  <c r="S17" i="1"/>
  <c r="P18" i="1"/>
  <c r="U18" i="1"/>
  <c r="G18" i="1"/>
  <c r="J18" i="1"/>
  <c r="Q18" i="1"/>
  <c r="N19" i="1"/>
  <c r="H18" i="1"/>
  <c r="K18" i="1"/>
  <c r="R18" i="1"/>
  <c r="O19" i="1"/>
  <c r="I18" i="1"/>
  <c r="L18" i="1"/>
  <c r="S18" i="1"/>
  <c r="P19" i="1"/>
  <c r="U19" i="1"/>
  <c r="Q19" i="1"/>
  <c r="N20" i="1"/>
  <c r="K19" i="1"/>
  <c r="R19" i="1"/>
  <c r="O20" i="1"/>
  <c r="L19" i="1"/>
  <c r="S19" i="1"/>
  <c r="P20" i="1"/>
  <c r="U20" i="1"/>
  <c r="G20" i="1"/>
  <c r="J20" i="1"/>
  <c r="Q20" i="1"/>
  <c r="N21" i="1"/>
  <c r="H20" i="1"/>
  <c r="K20" i="1"/>
  <c r="R20" i="1"/>
  <c r="O21" i="1"/>
  <c r="I20" i="1"/>
  <c r="L20" i="1"/>
  <c r="S20" i="1"/>
  <c r="P21" i="1"/>
  <c r="U21" i="1"/>
  <c r="G21" i="1"/>
  <c r="J21" i="1"/>
  <c r="Q21" i="1"/>
  <c r="N22" i="1"/>
  <c r="H21" i="1"/>
  <c r="K21" i="1"/>
  <c r="R21" i="1"/>
  <c r="O22" i="1"/>
  <c r="I21" i="1"/>
  <c r="L21" i="1"/>
  <c r="S21" i="1"/>
  <c r="P22" i="1"/>
  <c r="U22" i="1"/>
  <c r="G22" i="1"/>
  <c r="J22" i="1"/>
  <c r="Q22" i="1"/>
  <c r="N23" i="1"/>
  <c r="H22" i="1"/>
  <c r="K22" i="1"/>
  <c r="R22" i="1"/>
  <c r="O23" i="1"/>
  <c r="I22" i="1"/>
  <c r="L22" i="1"/>
  <c r="S22" i="1"/>
  <c r="P23" i="1"/>
  <c r="U23" i="1"/>
  <c r="G23" i="1"/>
  <c r="J23" i="1"/>
  <c r="Q23" i="1"/>
  <c r="N24" i="1"/>
  <c r="H23" i="1"/>
  <c r="K23" i="1"/>
  <c r="R23" i="1"/>
  <c r="O24" i="1"/>
  <c r="I23" i="1"/>
  <c r="L23" i="1"/>
  <c r="S23" i="1"/>
  <c r="P24" i="1"/>
  <c r="U24" i="1"/>
  <c r="G24" i="1"/>
  <c r="J24" i="1"/>
  <c r="Q24" i="1"/>
  <c r="N25" i="1"/>
  <c r="H24" i="1"/>
  <c r="K24" i="1"/>
  <c r="R24" i="1"/>
  <c r="O25" i="1"/>
  <c r="I24" i="1"/>
  <c r="L24" i="1"/>
  <c r="S24" i="1"/>
  <c r="P25" i="1"/>
  <c r="U25" i="1"/>
  <c r="G25" i="1"/>
  <c r="J25" i="1"/>
  <c r="Q25" i="1"/>
  <c r="N26" i="1"/>
  <c r="H25" i="1"/>
  <c r="K25" i="1"/>
  <c r="R25" i="1"/>
  <c r="O26" i="1"/>
  <c r="I25" i="1"/>
  <c r="L25" i="1"/>
  <c r="S25" i="1"/>
  <c r="P26" i="1"/>
  <c r="U26" i="1"/>
  <c r="G26" i="1"/>
  <c r="J26" i="1"/>
  <c r="Q26" i="1"/>
  <c r="N27" i="1"/>
  <c r="H26" i="1"/>
  <c r="K26" i="1"/>
  <c r="R26" i="1"/>
  <c r="O27" i="1"/>
  <c r="I26" i="1"/>
  <c r="L26" i="1"/>
  <c r="S26" i="1"/>
  <c r="P27" i="1"/>
  <c r="U27" i="1"/>
  <c r="G27" i="1"/>
  <c r="J27" i="1"/>
  <c r="Q27" i="1"/>
  <c r="N28" i="1"/>
  <c r="H27" i="1"/>
  <c r="K27" i="1"/>
  <c r="R27" i="1"/>
  <c r="O28" i="1"/>
  <c r="I27" i="1"/>
  <c r="L27" i="1"/>
  <c r="S27" i="1"/>
  <c r="P28" i="1"/>
  <c r="U28" i="1"/>
  <c r="G28" i="1"/>
  <c r="J28" i="1"/>
  <c r="Q28" i="1"/>
  <c r="N29" i="1"/>
  <c r="H28" i="1"/>
  <c r="K28" i="1"/>
  <c r="R28" i="1"/>
  <c r="O29" i="1"/>
  <c r="I28" i="1"/>
  <c r="L28" i="1"/>
  <c r="S28" i="1"/>
  <c r="P29" i="1"/>
  <c r="U29" i="1"/>
  <c r="G29" i="1"/>
  <c r="J29" i="1"/>
  <c r="Q29" i="1"/>
  <c r="N30" i="1"/>
  <c r="H29" i="1"/>
  <c r="K29" i="1"/>
  <c r="R29" i="1"/>
  <c r="O30" i="1"/>
  <c r="I29" i="1"/>
  <c r="L29" i="1"/>
  <c r="S29" i="1"/>
  <c r="P30" i="1"/>
  <c r="U30" i="1"/>
  <c r="Q30" i="1"/>
  <c r="N31" i="1"/>
  <c r="K30" i="1"/>
  <c r="R30" i="1"/>
  <c r="O31" i="1"/>
  <c r="L30" i="1"/>
  <c r="S30" i="1"/>
  <c r="P31" i="1"/>
  <c r="U31" i="1"/>
  <c r="G31" i="1"/>
  <c r="J31" i="1"/>
  <c r="Q31" i="1"/>
  <c r="N32" i="1"/>
  <c r="H31" i="1"/>
  <c r="K31" i="1"/>
  <c r="R31" i="1"/>
  <c r="O32" i="1"/>
  <c r="I31" i="1"/>
  <c r="L31" i="1"/>
  <c r="S31" i="1"/>
  <c r="P32" i="1"/>
  <c r="U32" i="1"/>
  <c r="Q32" i="1"/>
  <c r="N33" i="1"/>
  <c r="K32" i="1"/>
  <c r="R32" i="1"/>
  <c r="O33" i="1"/>
  <c r="L32" i="1"/>
  <c r="S32" i="1"/>
  <c r="P33" i="1"/>
  <c r="U33" i="1"/>
  <c r="G33" i="1"/>
  <c r="J33" i="1"/>
  <c r="Q33" i="1"/>
  <c r="N34" i="1"/>
  <c r="H33" i="1"/>
  <c r="K33" i="1"/>
  <c r="R33" i="1"/>
  <c r="O34" i="1"/>
  <c r="I33" i="1"/>
  <c r="L33" i="1"/>
  <c r="S33" i="1"/>
  <c r="P34" i="1"/>
  <c r="U34" i="1"/>
  <c r="G34" i="1"/>
  <c r="J34" i="1"/>
  <c r="Q34" i="1"/>
  <c r="N35" i="1"/>
  <c r="H34" i="1"/>
  <c r="K34" i="1"/>
  <c r="R34" i="1"/>
  <c r="O35" i="1"/>
  <c r="I34" i="1"/>
  <c r="L34" i="1"/>
  <c r="S34" i="1"/>
  <c r="P35" i="1"/>
  <c r="U35" i="1"/>
  <c r="G35" i="1"/>
  <c r="J35" i="1"/>
  <c r="Q35" i="1"/>
  <c r="N36" i="1"/>
  <c r="H35" i="1"/>
  <c r="K35" i="1"/>
  <c r="R35" i="1"/>
  <c r="O36" i="1"/>
  <c r="I35" i="1"/>
  <c r="L35" i="1"/>
  <c r="S35" i="1"/>
  <c r="P36" i="1"/>
  <c r="U36" i="1"/>
  <c r="G36" i="1"/>
  <c r="J36" i="1"/>
  <c r="Q36" i="1"/>
  <c r="N37" i="1"/>
  <c r="H36" i="1"/>
  <c r="K36" i="1"/>
  <c r="R36" i="1"/>
  <c r="O37" i="1"/>
  <c r="I36" i="1"/>
  <c r="L36" i="1"/>
  <c r="S36" i="1"/>
  <c r="P37" i="1"/>
  <c r="U37" i="1"/>
  <c r="G37" i="1"/>
  <c r="J37" i="1"/>
  <c r="Q37" i="1"/>
  <c r="N38" i="1"/>
  <c r="H37" i="1"/>
  <c r="K37" i="1"/>
  <c r="R37" i="1"/>
  <c r="O38" i="1"/>
  <c r="I37" i="1"/>
  <c r="L37" i="1"/>
  <c r="S37" i="1"/>
  <c r="P38" i="1"/>
  <c r="U38" i="1"/>
  <c r="G38" i="1"/>
  <c r="J38" i="1"/>
  <c r="Q38" i="1"/>
  <c r="N39" i="1"/>
  <c r="H38" i="1"/>
  <c r="K38" i="1"/>
  <c r="R38" i="1"/>
  <c r="O39" i="1"/>
  <c r="I38" i="1"/>
  <c r="L38" i="1"/>
  <c r="S38" i="1"/>
  <c r="P39" i="1"/>
  <c r="U39" i="1"/>
  <c r="Q39" i="1"/>
  <c r="N40" i="1"/>
  <c r="K39" i="1"/>
  <c r="R39" i="1"/>
  <c r="O40" i="1"/>
  <c r="L39" i="1"/>
  <c r="S39" i="1"/>
  <c r="P40" i="1"/>
  <c r="U40" i="1"/>
  <c r="Q40" i="1"/>
  <c r="N41" i="1"/>
  <c r="K40" i="1"/>
  <c r="R40" i="1"/>
  <c r="O41" i="1"/>
  <c r="L40" i="1"/>
  <c r="S40" i="1"/>
  <c r="P41" i="1"/>
  <c r="U41" i="1"/>
  <c r="G41" i="1"/>
  <c r="J41" i="1"/>
  <c r="Q41" i="1"/>
  <c r="N42" i="1"/>
  <c r="H41" i="1"/>
  <c r="K41" i="1"/>
  <c r="R41" i="1"/>
  <c r="O42" i="1"/>
  <c r="I41" i="1"/>
  <c r="L41" i="1"/>
  <c r="S41" i="1"/>
  <c r="P42" i="1"/>
  <c r="U42" i="1"/>
  <c r="G42" i="1"/>
  <c r="J42" i="1"/>
  <c r="Q42" i="1"/>
  <c r="N43" i="1"/>
  <c r="H42" i="1"/>
  <c r="K42" i="1"/>
  <c r="R42" i="1"/>
  <c r="O43" i="1"/>
  <c r="I42" i="1"/>
  <c r="L42" i="1"/>
  <c r="S42" i="1"/>
  <c r="P43" i="1"/>
  <c r="U43" i="1"/>
  <c r="G43" i="1"/>
  <c r="J43" i="1"/>
  <c r="Q43" i="1"/>
  <c r="N44" i="1"/>
  <c r="H43" i="1"/>
  <c r="K43" i="1"/>
  <c r="R43" i="1"/>
  <c r="O44" i="1"/>
  <c r="I43" i="1"/>
  <c r="L43" i="1"/>
  <c r="S43" i="1"/>
  <c r="P44" i="1"/>
  <c r="U44" i="1"/>
  <c r="G44" i="1"/>
  <c r="J44" i="1"/>
  <c r="Q44" i="1"/>
  <c r="N45" i="1"/>
  <c r="H44" i="1"/>
  <c r="K44" i="1"/>
  <c r="R44" i="1"/>
  <c r="O45" i="1"/>
  <c r="I44" i="1"/>
  <c r="L44" i="1"/>
  <c r="S44" i="1"/>
  <c r="P45" i="1"/>
  <c r="U45" i="1"/>
  <c r="G45" i="1"/>
  <c r="J45" i="1"/>
  <c r="Q45" i="1"/>
  <c r="N46" i="1"/>
  <c r="H45" i="1"/>
  <c r="K45" i="1"/>
  <c r="R45" i="1"/>
  <c r="O46" i="1"/>
  <c r="I45" i="1"/>
  <c r="L45" i="1"/>
  <c r="S45" i="1"/>
  <c r="P46" i="1"/>
  <c r="U46" i="1"/>
  <c r="G46" i="1"/>
  <c r="J46" i="1"/>
  <c r="Q46" i="1"/>
  <c r="N47" i="1"/>
  <c r="H46" i="1"/>
  <c r="K46" i="1"/>
  <c r="R46" i="1"/>
  <c r="O47" i="1"/>
  <c r="I46" i="1"/>
  <c r="L46" i="1"/>
  <c r="S46" i="1"/>
  <c r="P47" i="1"/>
  <c r="U47" i="1"/>
  <c r="G47" i="1"/>
  <c r="J47" i="1"/>
  <c r="Q47" i="1"/>
  <c r="N48" i="1"/>
  <c r="H47" i="1"/>
  <c r="K47" i="1"/>
  <c r="R47" i="1"/>
  <c r="O48" i="1"/>
  <c r="I47" i="1"/>
  <c r="L47" i="1"/>
  <c r="S47" i="1"/>
  <c r="P48" i="1"/>
  <c r="U48" i="1"/>
  <c r="G48" i="1"/>
  <c r="J48" i="1"/>
  <c r="Q48" i="1"/>
  <c r="N49" i="1"/>
  <c r="H48" i="1"/>
  <c r="K48" i="1"/>
  <c r="R48" i="1"/>
  <c r="O49" i="1"/>
  <c r="I48" i="1"/>
  <c r="L48" i="1"/>
  <c r="S48" i="1"/>
  <c r="P49" i="1"/>
  <c r="U49" i="1"/>
  <c r="G49" i="1"/>
  <c r="J49" i="1"/>
  <c r="Q49" i="1"/>
  <c r="N50" i="1"/>
  <c r="H49" i="1"/>
  <c r="K49" i="1"/>
  <c r="R49" i="1"/>
  <c r="O50" i="1"/>
  <c r="I49" i="1"/>
  <c r="L49" i="1"/>
  <c r="S49" i="1"/>
  <c r="P50" i="1"/>
  <c r="U50" i="1"/>
  <c r="G50" i="1"/>
  <c r="J50" i="1"/>
  <c r="Q50" i="1"/>
  <c r="N51" i="1"/>
  <c r="H50" i="1"/>
  <c r="K50" i="1"/>
  <c r="R50" i="1"/>
  <c r="O51" i="1"/>
  <c r="I50" i="1"/>
  <c r="L50" i="1"/>
  <c r="S50" i="1"/>
  <c r="P51" i="1"/>
  <c r="U51" i="1"/>
  <c r="G51" i="1"/>
  <c r="J51" i="1"/>
  <c r="Q51" i="1"/>
  <c r="N52" i="1"/>
  <c r="H51" i="1"/>
  <c r="K51" i="1"/>
  <c r="R51" i="1"/>
  <c r="O52" i="1"/>
  <c r="I51" i="1"/>
  <c r="L51" i="1"/>
  <c r="S51" i="1"/>
  <c r="P52" i="1"/>
  <c r="U52" i="1"/>
  <c r="G52" i="1"/>
  <c r="J52" i="1"/>
  <c r="Q52" i="1"/>
  <c r="N53" i="1"/>
  <c r="H52" i="1"/>
  <c r="K52" i="1"/>
  <c r="R52" i="1"/>
  <c r="O53" i="1"/>
  <c r="I52" i="1"/>
  <c r="L52" i="1"/>
  <c r="S52" i="1"/>
  <c r="P53" i="1"/>
  <c r="U53" i="1"/>
  <c r="I53" i="1"/>
  <c r="L53" i="1"/>
  <c r="S53" i="1"/>
  <c r="H53" i="1"/>
  <c r="K53" i="1"/>
  <c r="R53" i="1"/>
  <c r="G53" i="1"/>
  <c r="J53" i="1"/>
  <c r="Q53" i="1"/>
  <c r="Y52" i="1"/>
  <c r="X52" i="1"/>
  <c r="W52" i="1"/>
  <c r="V52" i="1"/>
  <c r="Y51" i="1"/>
  <c r="X51" i="1"/>
  <c r="W51" i="1"/>
  <c r="Y50" i="1"/>
  <c r="X50" i="1"/>
  <c r="W50" i="1"/>
  <c r="Y49" i="1"/>
  <c r="X49" i="1"/>
  <c r="W49" i="1"/>
  <c r="Y48" i="1"/>
  <c r="X48" i="1"/>
  <c r="W48" i="1"/>
  <c r="Y47" i="1"/>
  <c r="X47" i="1"/>
  <c r="W47" i="1"/>
  <c r="Y46" i="1"/>
  <c r="X46" i="1"/>
  <c r="W46" i="1"/>
  <c r="Y45" i="1"/>
  <c r="X45" i="1"/>
  <c r="W45" i="1"/>
  <c r="Y44" i="1"/>
  <c r="X44" i="1"/>
  <c r="W44" i="1"/>
  <c r="Y43" i="1"/>
  <c r="X43" i="1"/>
  <c r="W43" i="1"/>
  <c r="Y42" i="1"/>
  <c r="X42" i="1"/>
  <c r="W42" i="1"/>
  <c r="Y41" i="1"/>
  <c r="X41" i="1"/>
  <c r="W41" i="1"/>
  <c r="Y40" i="1"/>
  <c r="X40" i="1"/>
  <c r="W40" i="1"/>
  <c r="I40" i="1"/>
  <c r="H40" i="1"/>
  <c r="G40" i="1"/>
  <c r="Y39" i="1"/>
  <c r="X39" i="1"/>
  <c r="W39" i="1"/>
  <c r="I39" i="1"/>
  <c r="H39" i="1"/>
  <c r="G39" i="1"/>
  <c r="Y38" i="1"/>
  <c r="X38" i="1"/>
  <c r="W38" i="1"/>
  <c r="Y37" i="1"/>
  <c r="X37" i="1"/>
  <c r="W37" i="1"/>
  <c r="Y36" i="1"/>
  <c r="X36" i="1"/>
  <c r="W36" i="1"/>
  <c r="Y35" i="1"/>
  <c r="X35" i="1"/>
  <c r="W35" i="1"/>
  <c r="Y34" i="1"/>
  <c r="X34" i="1"/>
  <c r="W34" i="1"/>
  <c r="Y33" i="1"/>
  <c r="X33" i="1"/>
  <c r="W33" i="1"/>
  <c r="Y32" i="1"/>
  <c r="X32" i="1"/>
  <c r="W32" i="1"/>
  <c r="I32" i="1"/>
  <c r="H32" i="1"/>
  <c r="G32" i="1"/>
  <c r="Y31" i="1"/>
  <c r="X31" i="1"/>
  <c r="W31" i="1"/>
  <c r="Y30" i="1"/>
  <c r="X30" i="1"/>
  <c r="W30" i="1"/>
  <c r="I30" i="1"/>
  <c r="H30" i="1"/>
  <c r="G30" i="1"/>
  <c r="Y29" i="1"/>
  <c r="X29" i="1"/>
  <c r="W29" i="1"/>
  <c r="Y28" i="1"/>
  <c r="X28" i="1"/>
  <c r="W28" i="1"/>
  <c r="Y27" i="1"/>
  <c r="X27" i="1"/>
  <c r="W27" i="1"/>
  <c r="Y26" i="1"/>
  <c r="X26" i="1"/>
  <c r="W26" i="1"/>
  <c r="Y25" i="1"/>
  <c r="X25" i="1"/>
  <c r="W25" i="1"/>
  <c r="Y24" i="1"/>
  <c r="X24" i="1"/>
  <c r="W24" i="1"/>
  <c r="Y23" i="1"/>
  <c r="X23" i="1"/>
  <c r="W23" i="1"/>
  <c r="Y22" i="1"/>
  <c r="X22" i="1"/>
  <c r="W22" i="1"/>
  <c r="Y21" i="1"/>
  <c r="X21" i="1"/>
  <c r="W21" i="1"/>
  <c r="Y20" i="1"/>
  <c r="X20" i="1"/>
  <c r="W20" i="1"/>
  <c r="Y19" i="1"/>
  <c r="X19" i="1"/>
  <c r="W19" i="1"/>
  <c r="I19" i="1"/>
  <c r="H19" i="1"/>
  <c r="G19" i="1"/>
  <c r="Y18" i="1"/>
  <c r="X18" i="1"/>
  <c r="W18" i="1"/>
  <c r="Y17" i="1"/>
  <c r="X17" i="1"/>
  <c r="W17" i="1"/>
  <c r="Y16" i="1"/>
  <c r="X16" i="1"/>
  <c r="W16" i="1"/>
  <c r="I16" i="1"/>
  <c r="H16" i="1"/>
  <c r="G16" i="1"/>
  <c r="H1" i="1"/>
  <c r="G1" i="1"/>
</calcChain>
</file>

<file path=xl/sharedStrings.xml><?xml version="1.0" encoding="utf-8"?>
<sst xmlns="http://schemas.openxmlformats.org/spreadsheetml/2006/main" count="60" uniqueCount="12">
  <si>
    <t>33/33/33</t>
  </si>
  <si>
    <t>% avant arbitrage</t>
  </si>
  <si>
    <t>% après arbitrage</t>
  </si>
  <si>
    <t>Valo avant arbitrage</t>
  </si>
  <si>
    <t>Valo après arbitrage</t>
  </si>
  <si>
    <t xml:space="preserve">Capital </t>
  </si>
  <si>
    <t>ETCF LEV CAC</t>
  </si>
  <si>
    <t>ETF GOEX</t>
  </si>
  <si>
    <t>Cash</t>
  </si>
  <si>
    <t>ETFS WHEAT</t>
  </si>
  <si>
    <t>40/40/20</t>
  </si>
  <si>
    <t>50/50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</si>
</sst>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 vertical="center"/>
    </xf>
    <xf numFmtId="10" fontId="0" fillId="0" borderId="0" xfId="0" applyNumberFormat="1"/>
    <xf numFmtId="4" fontId="0" fillId="0" borderId="0" xfId="0" applyNumberFormat="1"/>
    <xf numFmtId="0" fontId="0" fillId="0" borderId="0" xfId="0" applyAlignment="1">
      <alignment horizontal="center" vertical="center"/>
    </xf>
    <xf numFmtId="14" fontId="0" fillId="0" borderId="0" xfId="0" applyNumberFormat="1"/>
    <xf numFmtId="10" fontId="0" fillId="2" borderId="0" xfId="0" applyNumberFormat="1" applyFill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923104716361064E-2"/>
          <c:y val="2.2397241191826726E-2"/>
          <c:w val="0.92264343745257082"/>
          <c:h val="0.95212840650744524"/>
        </c:manualLayout>
      </c:layout>
      <c:lineChart>
        <c:grouping val="standard"/>
        <c:varyColors val="0"/>
        <c:ser>
          <c:idx val="0"/>
          <c:order val="0"/>
          <c:tx>
            <c:strRef>
              <c:f>Permanent!$J$1</c:f>
              <c:strCache>
                <c:ptCount val="1"/>
                <c:pt idx="0">
                  <c:v>33/33/33</c:v>
                </c:pt>
              </c:strCache>
            </c:strRef>
          </c:tx>
          <c:spPr>
            <a:ln w="28575" cap="rnd">
              <a:solidFill>
                <a:schemeClr val="bg2">
                  <a:lumMod val="9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Permanent!$U$16:$U$53</c:f>
              <c:numCache>
                <c:formatCode>#,##0.00</c:formatCode>
                <c:ptCount val="38"/>
                <c:pt idx="0">
                  <c:v>2000</c:v>
                </c:pt>
                <c:pt idx="1">
                  <c:v>2178.9718861491833</c:v>
                </c:pt>
                <c:pt idx="2">
                  <c:v>2265.858460045858</c:v>
                </c:pt>
                <c:pt idx="3">
                  <c:v>2213.312899303814</c:v>
                </c:pt>
                <c:pt idx="4">
                  <c:v>2319.0304638194443</c:v>
                </c:pt>
                <c:pt idx="5">
                  <c:v>2322.2987610766886</c:v>
                </c:pt>
                <c:pt idx="6">
                  <c:v>2204.4604908123588</c:v>
                </c:pt>
                <c:pt idx="7">
                  <c:v>2156.8226924815499</c:v>
                </c:pt>
                <c:pt idx="8">
                  <c:v>2029.4077285126896</c:v>
                </c:pt>
                <c:pt idx="9">
                  <c:v>2028.3463726869618</c:v>
                </c:pt>
                <c:pt idx="10">
                  <c:v>2183.7635977334339</c:v>
                </c:pt>
                <c:pt idx="11">
                  <c:v>2163.7706898846204</c:v>
                </c:pt>
                <c:pt idx="12">
                  <c:v>1964.8975639929158</c:v>
                </c:pt>
                <c:pt idx="13">
                  <c:v>1919.4813008624715</c:v>
                </c:pt>
                <c:pt idx="14">
                  <c:v>2110.3088668393448</c:v>
                </c:pt>
                <c:pt idx="15">
                  <c:v>2124.6720674641915</c:v>
                </c:pt>
                <c:pt idx="16">
                  <c:v>2628.6987091816763</c:v>
                </c:pt>
                <c:pt idx="17">
                  <c:v>2538.7982643376849</c:v>
                </c:pt>
                <c:pt idx="18">
                  <c:v>2672.2674199471535</c:v>
                </c:pt>
                <c:pt idx="19">
                  <c:v>2838.4335257593402</c:v>
                </c:pt>
                <c:pt idx="20">
                  <c:v>2662.5857008129442</c:v>
                </c:pt>
                <c:pt idx="21">
                  <c:v>2680.4491755901927</c:v>
                </c:pt>
                <c:pt idx="22">
                  <c:v>2645.9597619086198</c:v>
                </c:pt>
                <c:pt idx="23">
                  <c:v>2518.067416546829</c:v>
                </c:pt>
                <c:pt idx="24">
                  <c:v>2386.7970437883523</c:v>
                </c:pt>
                <c:pt idx="25">
                  <c:v>2490.7415183045973</c:v>
                </c:pt>
                <c:pt idx="26">
                  <c:v>2489.3204836232126</c:v>
                </c:pt>
                <c:pt idx="27">
                  <c:v>2599.5794422074077</c:v>
                </c:pt>
                <c:pt idx="28">
                  <c:v>2596.8783732483944</c:v>
                </c:pt>
                <c:pt idx="29">
                  <c:v>2593.6334189451145</c:v>
                </c:pt>
                <c:pt idx="30">
                  <c:v>2592.3671596502404</c:v>
                </c:pt>
                <c:pt idx="31">
                  <c:v>2584.6638269341142</c:v>
                </c:pt>
                <c:pt idx="32">
                  <c:v>2646.6544199773525</c:v>
                </c:pt>
                <c:pt idx="33">
                  <c:v>2669.7976699216279</c:v>
                </c:pt>
                <c:pt idx="34">
                  <c:v>2709.3107949724108</c:v>
                </c:pt>
                <c:pt idx="35">
                  <c:v>2633.0884865734142</c:v>
                </c:pt>
                <c:pt idx="36">
                  <c:v>2689.4362391953127</c:v>
                </c:pt>
                <c:pt idx="37">
                  <c:v>2725.4646932699916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E5-454F-9BC5-8584EAB76675}"/>
            </c:ext>
          </c:extLst>
        </c:ser>
        <c:ser>
          <c:idx val="1"/>
          <c:order val="1"/>
          <c:tx>
            <c:strRef>
              <c:f>Permanent!$J$58</c:f>
              <c:strCache>
                <c:ptCount val="1"/>
                <c:pt idx="0">
                  <c:v>40/40/20</c:v>
                </c:pt>
              </c:strCache>
            </c:strRef>
          </c:tx>
          <c:spPr>
            <a:ln w="571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Permanent!$U$73:$U$110</c:f>
              <c:numCache>
                <c:formatCode>#,##0.00</c:formatCode>
                <c:ptCount val="38"/>
                <c:pt idx="0">
                  <c:v>2000</c:v>
                </c:pt>
                <c:pt idx="1">
                  <c:v>2214.7662633790205</c:v>
                </c:pt>
                <c:pt idx="2">
                  <c:v>2319.0301520550297</c:v>
                </c:pt>
                <c:pt idx="3">
                  <c:v>2255.9754791645769</c:v>
                </c:pt>
                <c:pt idx="4">
                  <c:v>2374.3422901320864</c:v>
                </c:pt>
                <c:pt idx="5">
                  <c:v>2381.922911135724</c:v>
                </c:pt>
                <c:pt idx="6">
                  <c:v>2234.3168898135473</c:v>
                </c:pt>
                <c:pt idx="7">
                  <c:v>2214.9417297618716</c:v>
                </c:pt>
                <c:pt idx="8">
                  <c:v>2077.3342350112598</c:v>
                </c:pt>
                <c:pt idx="9">
                  <c:v>2082.2069153076509</c:v>
                </c:pt>
                <c:pt idx="10">
                  <c:v>2273.6631864599844</c:v>
                </c:pt>
                <c:pt idx="11">
                  <c:v>2238.3868153603012</c:v>
                </c:pt>
                <c:pt idx="12">
                  <c:v>1994.003131931267</c:v>
                </c:pt>
                <c:pt idx="13">
                  <c:v>1939.3459088720911</c:v>
                </c:pt>
                <c:pt idx="14">
                  <c:v>2211.0663545634075</c:v>
                </c:pt>
                <c:pt idx="15">
                  <c:v>2229.12512698927</c:v>
                </c:pt>
                <c:pt idx="16">
                  <c:v>2862.8350261326495</c:v>
                </c:pt>
                <c:pt idx="17">
                  <c:v>2745.3456502074464</c:v>
                </c:pt>
                <c:pt idx="18">
                  <c:v>2919.7742397993293</c:v>
                </c:pt>
                <c:pt idx="19">
                  <c:v>3136.933922442433</c:v>
                </c:pt>
                <c:pt idx="20">
                  <c:v>2907.121364266452</c:v>
                </c:pt>
                <c:pt idx="21">
                  <c:v>2930.4668383303078</c:v>
                </c:pt>
                <c:pt idx="22">
                  <c:v>2885.3932049739205</c:v>
                </c:pt>
                <c:pt idx="23">
                  <c:v>2718.2528546870822</c:v>
                </c:pt>
                <c:pt idx="24">
                  <c:v>2616.7029164500054</c:v>
                </c:pt>
                <c:pt idx="25">
                  <c:v>2753.4511047335704</c:v>
                </c:pt>
                <c:pt idx="26">
                  <c:v>2751.5816073978845</c:v>
                </c:pt>
                <c:pt idx="27">
                  <c:v>2896.637060307648</c:v>
                </c:pt>
                <c:pt idx="28">
                  <c:v>2893.0835641906765</c:v>
                </c:pt>
                <c:pt idx="29">
                  <c:v>2888.8145385969483</c:v>
                </c:pt>
                <c:pt idx="30">
                  <c:v>2887.1486620289338</c:v>
                </c:pt>
                <c:pt idx="31">
                  <c:v>2877.0142436524079</c:v>
                </c:pt>
                <c:pt idx="32">
                  <c:v>2958.5683746318441</c:v>
                </c:pt>
                <c:pt idx="33">
                  <c:v>2989.0153754522557</c:v>
                </c:pt>
                <c:pt idx="34">
                  <c:v>3040.9984009017912</c:v>
                </c:pt>
                <c:pt idx="35">
                  <c:v>2940.7211843507089</c:v>
                </c:pt>
                <c:pt idx="36">
                  <c:v>3014.851657574573</c:v>
                </c:pt>
                <c:pt idx="37">
                  <c:v>3062.2502888563154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E5-454F-9BC5-8584EAB76675}"/>
            </c:ext>
          </c:extLst>
        </c:ser>
        <c:ser>
          <c:idx val="2"/>
          <c:order val="2"/>
          <c:tx>
            <c:strRef>
              <c:f>Permanent!$W$3</c:f>
              <c:strCache>
                <c:ptCount val="1"/>
                <c:pt idx="0">
                  <c:v>ETCF LEV CAC</c:v>
                </c:pt>
              </c:strCache>
            </c:strRef>
          </c:tx>
          <c:spPr>
            <a:ln w="28575" cap="rnd">
              <a:solidFill>
                <a:srgbClr val="92D050"/>
              </a:solidFill>
              <a:round/>
            </a:ln>
            <a:effectLst/>
          </c:spPr>
          <c:marker>
            <c:symbol val="none"/>
          </c:marker>
          <c:val>
            <c:numRef>
              <c:f>Permanent!$W$16:$W$53</c:f>
              <c:numCache>
                <c:formatCode>General</c:formatCode>
                <c:ptCount val="38"/>
                <c:pt idx="0">
                  <c:v>2000</c:v>
                </c:pt>
                <c:pt idx="1">
                  <c:v>2292.6256882390107</c:v>
                </c:pt>
                <c:pt idx="2">
                  <c:v>2628.7571080422417</c:v>
                </c:pt>
                <c:pt idx="3">
                  <c:v>2699.521617474501</c:v>
                </c:pt>
                <c:pt idx="4">
                  <c:v>2763.0652585973462</c:v>
                </c:pt>
                <c:pt idx="5">
                  <c:v>2799.8916869753584</c:v>
                </c:pt>
                <c:pt idx="6">
                  <c:v>2589.7644191714053</c:v>
                </c:pt>
                <c:pt idx="7">
                  <c:v>2863.0742846827329</c:v>
                </c:pt>
                <c:pt idx="8">
                  <c:v>2302.9154255799258</c:v>
                </c:pt>
                <c:pt idx="9">
                  <c:v>2213.3766585431895</c:v>
                </c:pt>
                <c:pt idx="10">
                  <c:v>2563.7692932575142</c:v>
                </c:pt>
                <c:pt idx="11">
                  <c:v>2668.8329271594907</c:v>
                </c:pt>
                <c:pt idx="12">
                  <c:v>2211.9324848813067</c:v>
                </c:pt>
                <c:pt idx="13">
                  <c:v>2091.3439841140894</c:v>
                </c:pt>
                <c:pt idx="14">
                  <c:v>2004.8740861088545</c:v>
                </c:pt>
                <c:pt idx="15">
                  <c:v>1994.4038270602039</c:v>
                </c:pt>
                <c:pt idx="16">
                  <c:v>2130.1561512771909</c:v>
                </c:pt>
                <c:pt idx="17">
                  <c:v>2244.7874356891416</c:v>
                </c:pt>
                <c:pt idx="18">
                  <c:v>2010.6507807563858</c:v>
                </c:pt>
                <c:pt idx="19">
                  <c:v>2176.3697084574419</c:v>
                </c:pt>
                <c:pt idx="20">
                  <c:v>2196.2270963083311</c:v>
                </c:pt>
                <c:pt idx="21">
                  <c:v>2166.2604928242622</c:v>
                </c:pt>
                <c:pt idx="22">
                  <c:v>2258.326563769293</c:v>
                </c:pt>
                <c:pt idx="23">
                  <c:v>2289.9178626229805</c:v>
                </c:pt>
                <c:pt idx="24">
                  <c:v>2590.3059842946113</c:v>
                </c:pt>
                <c:pt idx="25">
                  <c:v>2532.9000812347685</c:v>
                </c:pt>
                <c:pt idx="26">
                  <c:v>2651.5028432168965</c:v>
                </c:pt>
                <c:pt idx="27">
                  <c:v>2898.4565393988628</c:v>
                </c:pt>
                <c:pt idx="28">
                  <c:v>3095.0446791226645</c:v>
                </c:pt>
                <c:pt idx="29">
                  <c:v>3208.9538767036734</c:v>
                </c:pt>
                <c:pt idx="30">
                  <c:v>3064.1754670999185</c:v>
                </c:pt>
                <c:pt idx="31">
                  <c:v>3004.2422601317808</c:v>
                </c:pt>
                <c:pt idx="32">
                  <c:v>3004.4227818395161</c:v>
                </c:pt>
                <c:pt idx="33">
                  <c:v>3262.7493456088091</c:v>
                </c:pt>
                <c:pt idx="34">
                  <c:v>3505.9120859283325</c:v>
                </c:pt>
                <c:pt idx="35">
                  <c:v>3308.7823810813247</c:v>
                </c:pt>
                <c:pt idx="36">
                  <c:v>3245.780305081686</c:v>
                </c:pt>
                <c:pt idx="37">
                  <c:v>3491.289827601769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DE5-454F-9BC5-8584EAB76675}"/>
            </c:ext>
          </c:extLst>
        </c:ser>
        <c:ser>
          <c:idx val="3"/>
          <c:order val="3"/>
          <c:tx>
            <c:strRef>
              <c:f>Permanent!$X$3</c:f>
              <c:strCache>
                <c:ptCount val="1"/>
                <c:pt idx="0">
                  <c:v>ETF GOEX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Permanent!$X$16:$X$53</c:f>
              <c:numCache>
                <c:formatCode>General</c:formatCode>
                <c:ptCount val="38"/>
                <c:pt idx="0">
                  <c:v>2000</c:v>
                </c:pt>
                <c:pt idx="1">
                  <c:v>2244.2899702085401</c:v>
                </c:pt>
                <c:pt idx="2">
                  <c:v>2168.8182720953328</c:v>
                </c:pt>
                <c:pt idx="3">
                  <c:v>1940.4170804369414</c:v>
                </c:pt>
                <c:pt idx="4">
                  <c:v>2172.7904667328698</c:v>
                </c:pt>
                <c:pt idx="5">
                  <c:v>2154.9155908639523</c:v>
                </c:pt>
                <c:pt idx="6">
                  <c:v>1996.0278053624627</c:v>
                </c:pt>
                <c:pt idx="7">
                  <c:v>1674.2800397219464</c:v>
                </c:pt>
                <c:pt idx="8">
                  <c:v>1741.8073485600794</c:v>
                </c:pt>
                <c:pt idx="9">
                  <c:v>1803.3763654419065</c:v>
                </c:pt>
                <c:pt idx="10">
                  <c:v>1960.2780536246275</c:v>
                </c:pt>
                <c:pt idx="11">
                  <c:v>1832.1747765640516</c:v>
                </c:pt>
                <c:pt idx="12">
                  <c:v>1637.5372393247269</c:v>
                </c:pt>
                <c:pt idx="13">
                  <c:v>1604.7666335650447</c:v>
                </c:pt>
                <c:pt idx="14">
                  <c:v>2168.8182720953328</c:v>
                </c:pt>
                <c:pt idx="15">
                  <c:v>2224.4289970208538</c:v>
                </c:pt>
                <c:pt idx="16">
                  <c:v>3631.5789473684208</c:v>
                </c:pt>
                <c:pt idx="17">
                  <c:v>3063.5551142005957</c:v>
                </c:pt>
                <c:pt idx="18">
                  <c:v>4015.8887785501488</c:v>
                </c:pt>
                <c:pt idx="19">
                  <c:v>4422.0456802383314</c:v>
                </c:pt>
                <c:pt idx="20">
                  <c:v>3659.3843098311818</c:v>
                </c:pt>
                <c:pt idx="21">
                  <c:v>3784.5084409136048</c:v>
                </c:pt>
                <c:pt idx="22">
                  <c:v>3484.6077457795432</c:v>
                </c:pt>
                <c:pt idx="23">
                  <c:v>2900.6951340615688</c:v>
                </c:pt>
                <c:pt idx="24">
                  <c:v>2066.5342601787488</c:v>
                </c:pt>
                <c:pt idx="25">
                  <c:v>2382.3237338629592</c:v>
                </c:pt>
                <c:pt idx="26">
                  <c:v>2284.0119165839124</c:v>
                </c:pt>
                <c:pt idx="27">
                  <c:v>2373.3862959285002</c:v>
                </c:pt>
                <c:pt idx="28">
                  <c:v>2209.5332671300894</c:v>
                </c:pt>
                <c:pt idx="29">
                  <c:v>2110.2284011916581</c:v>
                </c:pt>
                <c:pt idx="30">
                  <c:v>2222.4428997020855</c:v>
                </c:pt>
                <c:pt idx="31">
                  <c:v>2250.248262164846</c:v>
                </c:pt>
                <c:pt idx="32">
                  <c:v>2411.1221449851041</c:v>
                </c:pt>
                <c:pt idx="33">
                  <c:v>2265.1439920556109</c:v>
                </c:pt>
                <c:pt idx="34">
                  <c:v>2173.7835153922542</c:v>
                </c:pt>
                <c:pt idx="35">
                  <c:v>2133.0685203574976</c:v>
                </c:pt>
                <c:pt idx="36">
                  <c:v>2329.6921549155909</c:v>
                </c:pt>
                <c:pt idx="37">
                  <c:v>2227.4081429990069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DE5-454F-9BC5-8584EAB76675}"/>
            </c:ext>
          </c:extLst>
        </c:ser>
        <c:ser>
          <c:idx val="4"/>
          <c:order val="4"/>
          <c:tx>
            <c:strRef>
              <c:f>Permanent!$J$117</c:f>
              <c:strCache>
                <c:ptCount val="1"/>
                <c:pt idx="0">
                  <c:v>50/50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val>
            <c:numRef>
              <c:f>Permanent!$U$132:$U$169</c:f>
              <c:numCache>
                <c:formatCode>#,##0.00</c:formatCode>
                <c:ptCount val="38"/>
                <c:pt idx="0">
                  <c:v>2000</c:v>
                </c:pt>
                <c:pt idx="1">
                  <c:v>2146.3128441195049</c:v>
                </c:pt>
                <c:pt idx="2">
                  <c:v>2314.3785540211211</c:v>
                </c:pt>
                <c:pt idx="3">
                  <c:v>2349.7608087372505</c:v>
                </c:pt>
                <c:pt idx="4">
                  <c:v>2381.5326292986729</c:v>
                </c:pt>
                <c:pt idx="5">
                  <c:v>2399.9458434876788</c:v>
                </c:pt>
                <c:pt idx="6">
                  <c:v>2309.8898485869804</c:v>
                </c:pt>
                <c:pt idx="7">
                  <c:v>2427.0245361124589</c:v>
                </c:pt>
                <c:pt idx="8">
                  <c:v>2186.9525840704773</c:v>
                </c:pt>
                <c:pt idx="9">
                  <c:v>2148.5782082365031</c:v>
                </c:pt>
                <c:pt idx="10">
                  <c:v>2298.7489007642134</c:v>
                </c:pt>
                <c:pt idx="11">
                  <c:v>2343.7768982145626</c:v>
                </c:pt>
                <c:pt idx="12">
                  <c:v>2147.9592666907938</c:v>
                </c:pt>
                <c:pt idx="13">
                  <c:v>2096.2776476240701</c:v>
                </c:pt>
                <c:pt idx="14">
                  <c:v>2059.218522574728</c:v>
                </c:pt>
                <c:pt idx="15">
                  <c:v>2054.7311963683355</c:v>
                </c:pt>
                <c:pt idx="16">
                  <c:v>2124.6604984894884</c:v>
                </c:pt>
                <c:pt idx="17">
                  <c:v>2183.7098427008341</c:v>
                </c:pt>
                <c:pt idx="18">
                  <c:v>2063.100394760495</c:v>
                </c:pt>
                <c:pt idx="19">
                  <c:v>2148.4662183605187</c:v>
                </c:pt>
                <c:pt idx="20">
                  <c:v>2158.6952386176026</c:v>
                </c:pt>
                <c:pt idx="21">
                  <c:v>2143.2587171387313</c:v>
                </c:pt>
                <c:pt idx="22">
                  <c:v>2190.6841746943001</c:v>
                </c:pt>
                <c:pt idx="23">
                  <c:v>2206.9576160123875</c:v>
                </c:pt>
                <c:pt idx="24">
                  <c:v>2361.6947951740867</c:v>
                </c:pt>
                <c:pt idx="25">
                  <c:v>2332.1236275217907</c:v>
                </c:pt>
                <c:pt idx="26">
                  <c:v>2393.2187757845531</c:v>
                </c:pt>
                <c:pt idx="27">
                  <c:v>2520.4305913453736</c:v>
                </c:pt>
                <c:pt idx="28">
                  <c:v>2621.6978918905006</c:v>
                </c:pt>
                <c:pt idx="29">
                  <c:v>2669.942026325698</c:v>
                </c:pt>
                <c:pt idx="30">
                  <c:v>2608.6238079151935</c:v>
                </c:pt>
                <c:pt idx="31">
                  <c:v>2583.2402062789251</c:v>
                </c:pt>
                <c:pt idx="32">
                  <c:v>2583.3166629103598</c:v>
                </c:pt>
                <c:pt idx="33">
                  <c:v>2692.7261024931918</c:v>
                </c:pt>
                <c:pt idx="34">
                  <c:v>2795.7131850355217</c:v>
                </c:pt>
                <c:pt idx="35">
                  <c:v>2712.2225435090004</c:v>
                </c:pt>
                <c:pt idx="36">
                  <c:v>2685.5391791383445</c:v>
                </c:pt>
                <c:pt idx="37">
                  <c:v>2789.5201978893238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DE5-454F-9BC5-8584EAB76675}"/>
            </c:ext>
          </c:extLst>
        </c:ser>
        <c:ser>
          <c:idx val="5"/>
          <c:order val="5"/>
          <c:tx>
            <c:strRef>
              <c:f>Permanent!$Y$3</c:f>
              <c:strCache>
                <c:ptCount val="1"/>
                <c:pt idx="0">
                  <c:v>ETFS WHEAT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val>
            <c:numRef>
              <c:f>Permanent!$Y$16:$Y$53</c:f>
              <c:numCache>
                <c:formatCode>General</c:formatCode>
                <c:ptCount val="38"/>
                <c:pt idx="0">
                  <c:v>2000</c:v>
                </c:pt>
                <c:pt idx="1">
                  <c:v>1822.8105906313647</c:v>
                </c:pt>
                <c:pt idx="2">
                  <c:v>1896.1303462321794</c:v>
                </c:pt>
                <c:pt idx="3">
                  <c:v>1971.4867617107943</c:v>
                </c:pt>
                <c:pt idx="4">
                  <c:v>1745.4175152749492</c:v>
                </c:pt>
                <c:pt idx="5">
                  <c:v>1794.297352342159</c:v>
                </c:pt>
                <c:pt idx="6">
                  <c:v>2209.7759674134418</c:v>
                </c:pt>
                <c:pt idx="7">
                  <c:v>1832.9938900203667</c:v>
                </c:pt>
                <c:pt idx="8">
                  <c:v>1729.1242362525459</c:v>
                </c:pt>
                <c:pt idx="9">
                  <c:v>1845.2138492871691</c:v>
                </c:pt>
                <c:pt idx="10">
                  <c:v>1898.1670061099796</c:v>
                </c:pt>
                <c:pt idx="11">
                  <c:v>1796.3340122199593</c:v>
                </c:pt>
                <c:pt idx="12">
                  <c:v>1712.8309572301425</c:v>
                </c:pt>
                <c:pt idx="13">
                  <c:v>1737.2708757637474</c:v>
                </c:pt>
                <c:pt idx="14">
                  <c:v>1643.5845213849288</c:v>
                </c:pt>
                <c:pt idx="15">
                  <c:v>1631.3645621181263</c:v>
                </c:pt>
                <c:pt idx="16">
                  <c:v>1653.7678207739307</c:v>
                </c:pt>
                <c:pt idx="17">
                  <c:v>1621.1812627291242</c:v>
                </c:pt>
                <c:pt idx="18">
                  <c:v>1511.2016293279023</c:v>
                </c:pt>
                <c:pt idx="19">
                  <c:v>1397.1486761710794</c:v>
                </c:pt>
                <c:pt idx="20">
                  <c:v>1268.8391038696539</c:v>
                </c:pt>
                <c:pt idx="21">
                  <c:v>1285.132382892057</c:v>
                </c:pt>
                <c:pt idx="22">
                  <c:v>1360.4887983706722</c:v>
                </c:pt>
                <c:pt idx="23">
                  <c:v>1307.5356415478616</c:v>
                </c:pt>
                <c:pt idx="24">
                  <c:v>1323.8289205702647</c:v>
                </c:pt>
                <c:pt idx="25">
                  <c:v>1334.0122199592668</c:v>
                </c:pt>
                <c:pt idx="26">
                  <c:v>1417.5152749490835</c:v>
                </c:pt>
                <c:pt idx="27">
                  <c:v>1350.3054989816701</c:v>
                </c:pt>
                <c:pt idx="28">
                  <c:v>1362.5254582484724</c:v>
                </c:pt>
                <c:pt idx="29">
                  <c:v>1244.399185336049</c:v>
                </c:pt>
                <c:pt idx="30">
                  <c:v>1490.8350305498982</c:v>
                </c:pt>
                <c:pt idx="31">
                  <c:v>1266.8024439918534</c:v>
                </c:pt>
                <c:pt idx="32">
                  <c:v>1089.613034623218</c:v>
                </c:pt>
                <c:pt idx="33">
                  <c:v>1126.2729124236253</c:v>
                </c:pt>
                <c:pt idx="34">
                  <c:v>1063.1364562118126</c:v>
                </c:pt>
                <c:pt idx="35">
                  <c:v>1034.623217922607</c:v>
                </c:pt>
                <c:pt idx="36">
                  <c:v>1018.3299389002037</c:v>
                </c:pt>
                <c:pt idx="37">
                  <c:v>1026.4765784114054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DE5-454F-9BC5-8584EAB766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63170264"/>
        <c:axId val="563144352"/>
      </c:lineChart>
      <c:catAx>
        <c:axId val="56317026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63144352"/>
        <c:crosses val="autoZero"/>
        <c:auto val="1"/>
        <c:lblAlgn val="ctr"/>
        <c:lblOffset val="100"/>
        <c:noMultiLvlLbl val="0"/>
      </c:catAx>
      <c:valAx>
        <c:axId val="563144352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631702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9646726471356426"/>
          <c:y val="3.3983890975449169E-2"/>
          <c:w val="0.39233701014596395"/>
          <c:h val="6.52439098450124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704850</xdr:colOff>
      <xdr:row>10</xdr:row>
      <xdr:rowOff>11906</xdr:rowOff>
    </xdr:from>
    <xdr:to>
      <xdr:col>41</xdr:col>
      <xdr:colOff>297656</xdr:colOff>
      <xdr:row>55</xdr:row>
      <xdr:rowOff>166688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6E7C1C72-3A98-4068-90A6-E40EFD4680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nep/Documents/Argent/Bourse%20Graphseo/Test%20screener%20MMA%20+%20Moindre%20risqu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érivé KAMA + Moindre risque"/>
      <sheetName val="Calcul taille position"/>
      <sheetName val="Extract"/>
      <sheetName val="Perfo watchlist"/>
      <sheetName val="WATCHLIST"/>
      <sheetName val="Graphique"/>
      <sheetName val="Permanent"/>
      <sheetName val="Graph2"/>
      <sheetName val="Feuil1"/>
      <sheetName val="Feuil2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J1" t="str">
            <v>33/33/33</v>
          </cell>
        </row>
        <row r="3">
          <cell r="W3" t="str">
            <v>ETCF LEV CAC</v>
          </cell>
          <cell r="X3" t="str">
            <v>ETF GOEX</v>
          </cell>
          <cell r="Y3" t="str">
            <v>ETFS WHEAT</v>
          </cell>
        </row>
        <row r="16">
          <cell r="U16">
            <v>2000</v>
          </cell>
          <cell r="W16">
            <v>2000</v>
          </cell>
          <cell r="X16">
            <v>2000</v>
          </cell>
          <cell r="Y16">
            <v>2000</v>
          </cell>
        </row>
        <row r="17">
          <cell r="U17">
            <v>2178.9718861491833</v>
          </cell>
          <cell r="W17">
            <v>2292.6256882390107</v>
          </cell>
          <cell r="X17">
            <v>2244.2899702085401</v>
          </cell>
          <cell r="Y17">
            <v>1822.8105906313647</v>
          </cell>
        </row>
        <row r="18">
          <cell r="U18">
            <v>2265.858460045858</v>
          </cell>
          <cell r="W18">
            <v>2628.7571080422417</v>
          </cell>
          <cell r="X18">
            <v>2168.8182720953328</v>
          </cell>
          <cell r="Y18">
            <v>1896.1303462321794</v>
          </cell>
        </row>
        <row r="19">
          <cell r="U19">
            <v>2213.312899303814</v>
          </cell>
          <cell r="W19">
            <v>2699.521617474501</v>
          </cell>
          <cell r="X19">
            <v>1940.4170804369414</v>
          </cell>
          <cell r="Y19">
            <v>1971.4867617107943</v>
          </cell>
        </row>
        <row r="20">
          <cell r="U20">
            <v>2319.0304638194443</v>
          </cell>
          <cell r="W20">
            <v>2763.0652585973462</v>
          </cell>
          <cell r="X20">
            <v>2172.7904667328698</v>
          </cell>
          <cell r="Y20">
            <v>1745.4175152749492</v>
          </cell>
        </row>
        <row r="21">
          <cell r="U21">
            <v>2322.2987610766886</v>
          </cell>
          <cell r="W21">
            <v>2799.8916869753584</v>
          </cell>
          <cell r="X21">
            <v>2154.9155908639523</v>
          </cell>
          <cell r="Y21">
            <v>1794.297352342159</v>
          </cell>
        </row>
        <row r="22">
          <cell r="U22">
            <v>2204.4604908123588</v>
          </cell>
          <cell r="W22">
            <v>2589.7644191714053</v>
          </cell>
          <cell r="X22">
            <v>1996.0278053624627</v>
          </cell>
          <cell r="Y22">
            <v>2209.7759674134418</v>
          </cell>
        </row>
        <row r="23">
          <cell r="U23">
            <v>2156.8226924815499</v>
          </cell>
          <cell r="W23">
            <v>2863.0742846827329</v>
          </cell>
          <cell r="X23">
            <v>1674.2800397219464</v>
          </cell>
          <cell r="Y23">
            <v>1832.9938900203667</v>
          </cell>
        </row>
        <row r="24">
          <cell r="U24">
            <v>2029.4077285126896</v>
          </cell>
          <cell r="W24">
            <v>2302.9154255799258</v>
          </cell>
          <cell r="X24">
            <v>1741.8073485600794</v>
          </cell>
          <cell r="Y24">
            <v>1729.1242362525459</v>
          </cell>
        </row>
        <row r="25">
          <cell r="U25">
            <v>2028.3463726869618</v>
          </cell>
          <cell r="W25">
            <v>2213.3766585431895</v>
          </cell>
          <cell r="X25">
            <v>1803.3763654419065</v>
          </cell>
          <cell r="Y25">
            <v>1845.2138492871691</v>
          </cell>
        </row>
        <row r="26">
          <cell r="U26">
            <v>2183.7635977334339</v>
          </cell>
          <cell r="W26">
            <v>2563.7692932575142</v>
          </cell>
          <cell r="X26">
            <v>1960.2780536246275</v>
          </cell>
          <cell r="Y26">
            <v>1898.1670061099796</v>
          </cell>
        </row>
        <row r="27">
          <cell r="U27">
            <v>2163.7706898846204</v>
          </cell>
          <cell r="W27">
            <v>2668.8329271594907</v>
          </cell>
          <cell r="X27">
            <v>1832.1747765640516</v>
          </cell>
          <cell r="Y27">
            <v>1796.3340122199593</v>
          </cell>
        </row>
        <row r="28">
          <cell r="U28">
            <v>1964.8975639929158</v>
          </cell>
          <cell r="W28">
            <v>2211.9324848813067</v>
          </cell>
          <cell r="X28">
            <v>1637.5372393247269</v>
          </cell>
          <cell r="Y28">
            <v>1712.8309572301425</v>
          </cell>
        </row>
        <row r="29">
          <cell r="U29">
            <v>1919.4813008624715</v>
          </cell>
          <cell r="W29">
            <v>2091.3439841140894</v>
          </cell>
          <cell r="X29">
            <v>1604.7666335650447</v>
          </cell>
          <cell r="Y29">
            <v>1737.2708757637474</v>
          </cell>
        </row>
        <row r="30">
          <cell r="U30">
            <v>2110.3088668393448</v>
          </cell>
          <cell r="W30">
            <v>2004.8740861088545</v>
          </cell>
          <cell r="X30">
            <v>2168.8182720953328</v>
          </cell>
          <cell r="Y30">
            <v>1643.5845213849288</v>
          </cell>
        </row>
        <row r="31">
          <cell r="U31">
            <v>2124.6720674641915</v>
          </cell>
          <cell r="W31">
            <v>1994.4038270602039</v>
          </cell>
          <cell r="X31">
            <v>2224.4289970208538</v>
          </cell>
          <cell r="Y31">
            <v>1631.3645621181263</v>
          </cell>
        </row>
        <row r="32">
          <cell r="U32">
            <v>2628.6987091816763</v>
          </cell>
          <cell r="W32">
            <v>2130.1561512771909</v>
          </cell>
          <cell r="X32">
            <v>3631.5789473684208</v>
          </cell>
          <cell r="Y32">
            <v>1653.7678207739307</v>
          </cell>
        </row>
        <row r="33">
          <cell r="U33">
            <v>2538.7982643376849</v>
          </cell>
          <cell r="W33">
            <v>2244.7874356891416</v>
          </cell>
          <cell r="X33">
            <v>3063.5551142005957</v>
          </cell>
          <cell r="Y33">
            <v>1621.1812627291242</v>
          </cell>
        </row>
        <row r="34">
          <cell r="U34">
            <v>2672.2674199471535</v>
          </cell>
          <cell r="W34">
            <v>2010.6507807563858</v>
          </cell>
          <cell r="X34">
            <v>4015.8887785501488</v>
          </cell>
          <cell r="Y34">
            <v>1511.2016293279023</v>
          </cell>
        </row>
        <row r="35">
          <cell r="U35">
            <v>2838.4335257593402</v>
          </cell>
          <cell r="W35">
            <v>2176.3697084574419</v>
          </cell>
          <cell r="X35">
            <v>4422.0456802383314</v>
          </cell>
          <cell r="Y35">
            <v>1397.1486761710794</v>
          </cell>
        </row>
        <row r="36">
          <cell r="U36">
            <v>2662.5857008129442</v>
          </cell>
          <cell r="W36">
            <v>2196.2270963083311</v>
          </cell>
          <cell r="X36">
            <v>3659.3843098311818</v>
          </cell>
          <cell r="Y36">
            <v>1268.8391038696539</v>
          </cell>
        </row>
        <row r="37">
          <cell r="U37">
            <v>2680.4491755901927</v>
          </cell>
          <cell r="W37">
            <v>2166.2604928242622</v>
          </cell>
          <cell r="X37">
            <v>3784.5084409136048</v>
          </cell>
          <cell r="Y37">
            <v>1285.132382892057</v>
          </cell>
        </row>
        <row r="38">
          <cell r="U38">
            <v>2645.9597619086198</v>
          </cell>
          <cell r="W38">
            <v>2258.326563769293</v>
          </cell>
          <cell r="X38">
            <v>3484.6077457795432</v>
          </cell>
          <cell r="Y38">
            <v>1360.4887983706722</v>
          </cell>
        </row>
        <row r="39">
          <cell r="U39">
            <v>2518.067416546829</v>
          </cell>
          <cell r="W39">
            <v>2289.9178626229805</v>
          </cell>
          <cell r="X39">
            <v>2900.6951340615688</v>
          </cell>
          <cell r="Y39">
            <v>1307.5356415478616</v>
          </cell>
        </row>
        <row r="40">
          <cell r="U40">
            <v>2386.7970437883523</v>
          </cell>
          <cell r="W40">
            <v>2590.3059842946113</v>
          </cell>
          <cell r="X40">
            <v>2066.5342601787488</v>
          </cell>
          <cell r="Y40">
            <v>1323.8289205702647</v>
          </cell>
        </row>
        <row r="41">
          <cell r="U41">
            <v>2490.7415183045973</v>
          </cell>
          <cell r="W41">
            <v>2532.9000812347685</v>
          </cell>
          <cell r="X41">
            <v>2382.3237338629592</v>
          </cell>
          <cell r="Y41">
            <v>1334.0122199592668</v>
          </cell>
        </row>
        <row r="42">
          <cell r="U42">
            <v>2489.3204836232126</v>
          </cell>
          <cell r="W42">
            <v>2651.5028432168965</v>
          </cell>
          <cell r="X42">
            <v>2284.0119165839124</v>
          </cell>
          <cell r="Y42">
            <v>1417.5152749490835</v>
          </cell>
        </row>
        <row r="43">
          <cell r="U43">
            <v>2599.5794422074077</v>
          </cell>
          <cell r="W43">
            <v>2898.4565393988628</v>
          </cell>
          <cell r="X43">
            <v>2373.3862959285002</v>
          </cell>
          <cell r="Y43">
            <v>1350.3054989816701</v>
          </cell>
        </row>
        <row r="44">
          <cell r="U44">
            <v>2596.8783732483944</v>
          </cell>
          <cell r="W44">
            <v>3095.0446791226645</v>
          </cell>
          <cell r="X44">
            <v>2209.5332671300894</v>
          </cell>
          <cell r="Y44">
            <v>1362.5254582484724</v>
          </cell>
        </row>
        <row r="45">
          <cell r="U45">
            <v>2593.6334189451145</v>
          </cell>
          <cell r="W45">
            <v>3208.9538767036734</v>
          </cell>
          <cell r="X45">
            <v>2110.2284011916581</v>
          </cell>
          <cell r="Y45">
            <v>1244.399185336049</v>
          </cell>
        </row>
        <row r="46">
          <cell r="U46">
            <v>2592.3671596502404</v>
          </cell>
          <cell r="W46">
            <v>3064.1754670999185</v>
          </cell>
          <cell r="X46">
            <v>2222.4428997020855</v>
          </cell>
          <cell r="Y46">
            <v>1490.8350305498982</v>
          </cell>
        </row>
        <row r="47">
          <cell r="U47">
            <v>2584.6638269341142</v>
          </cell>
          <cell r="W47">
            <v>3004.2422601317808</v>
          </cell>
          <cell r="X47">
            <v>2250.248262164846</v>
          </cell>
          <cell r="Y47">
            <v>1266.8024439918534</v>
          </cell>
        </row>
        <row r="48">
          <cell r="U48">
            <v>2646.6544199773525</v>
          </cell>
          <cell r="W48">
            <v>3004.4227818395161</v>
          </cell>
          <cell r="X48">
            <v>2411.1221449851041</v>
          </cell>
          <cell r="Y48">
            <v>1089.613034623218</v>
          </cell>
        </row>
        <row r="49">
          <cell r="U49">
            <v>2669.7976699216279</v>
          </cell>
          <cell r="W49">
            <v>3262.7493456088091</v>
          </cell>
          <cell r="X49">
            <v>2265.1439920556109</v>
          </cell>
          <cell r="Y49">
            <v>1126.2729124236253</v>
          </cell>
        </row>
        <row r="50">
          <cell r="U50">
            <v>2709.3107949724108</v>
          </cell>
          <cell r="W50">
            <v>3505.9120859283325</v>
          </cell>
          <cell r="X50">
            <v>2173.7835153922542</v>
          </cell>
          <cell r="Y50">
            <v>1063.1364562118126</v>
          </cell>
        </row>
        <row r="51">
          <cell r="U51">
            <v>2633.0884865734142</v>
          </cell>
          <cell r="W51">
            <v>3308.7823810813247</v>
          </cell>
          <cell r="X51">
            <v>2133.0685203574976</v>
          </cell>
          <cell r="Y51">
            <v>1034.623217922607</v>
          </cell>
        </row>
        <row r="52">
          <cell r="U52">
            <v>2689.4362391953127</v>
          </cell>
          <cell r="W52">
            <v>3245.780305081686</v>
          </cell>
          <cell r="X52">
            <v>2329.6921549155909</v>
          </cell>
          <cell r="Y52">
            <v>1018.3299389002037</v>
          </cell>
        </row>
        <row r="53">
          <cell r="U53">
            <v>2725.4646932699916</v>
          </cell>
          <cell r="W53">
            <v>3491.289827601769</v>
          </cell>
          <cell r="X53">
            <v>2227.4081429990069</v>
          </cell>
          <cell r="Y53">
            <v>1026.4765784114054</v>
          </cell>
        </row>
        <row r="58">
          <cell r="J58" t="str">
            <v>40/40/20</v>
          </cell>
        </row>
        <row r="73">
          <cell r="U73">
            <v>2000</v>
          </cell>
        </row>
        <row r="74">
          <cell r="U74">
            <v>2214.7662633790205</v>
          </cell>
        </row>
        <row r="75">
          <cell r="U75">
            <v>2319.0301520550297</v>
          </cell>
        </row>
        <row r="76">
          <cell r="U76">
            <v>2255.9754791645769</v>
          </cell>
        </row>
        <row r="77">
          <cell r="U77">
            <v>2374.3422901320864</v>
          </cell>
        </row>
        <row r="78">
          <cell r="U78">
            <v>2381.922911135724</v>
          </cell>
        </row>
        <row r="79">
          <cell r="U79">
            <v>2234.3168898135473</v>
          </cell>
        </row>
        <row r="80">
          <cell r="U80">
            <v>2214.9417297618716</v>
          </cell>
        </row>
        <row r="81">
          <cell r="U81">
            <v>2077.3342350112598</v>
          </cell>
        </row>
        <row r="82">
          <cell r="U82">
            <v>2082.2069153076509</v>
          </cell>
        </row>
        <row r="83">
          <cell r="U83">
            <v>2273.6631864599844</v>
          </cell>
        </row>
        <row r="84">
          <cell r="U84">
            <v>2238.3868153603012</v>
          </cell>
        </row>
        <row r="85">
          <cell r="U85">
            <v>1994.003131931267</v>
          </cell>
        </row>
        <row r="86">
          <cell r="U86">
            <v>1939.3459088720911</v>
          </cell>
        </row>
        <row r="87">
          <cell r="U87">
            <v>2211.0663545634075</v>
          </cell>
        </row>
        <row r="88">
          <cell r="U88">
            <v>2229.12512698927</v>
          </cell>
        </row>
        <row r="89">
          <cell r="U89">
            <v>2862.8350261326495</v>
          </cell>
        </row>
        <row r="90">
          <cell r="U90">
            <v>2745.3456502074464</v>
          </cell>
        </row>
        <row r="91">
          <cell r="U91">
            <v>2919.7742397993293</v>
          </cell>
        </row>
        <row r="92">
          <cell r="U92">
            <v>3136.933922442433</v>
          </cell>
        </row>
        <row r="93">
          <cell r="U93">
            <v>2907.121364266452</v>
          </cell>
        </row>
        <row r="94">
          <cell r="U94">
            <v>2930.4668383303078</v>
          </cell>
        </row>
        <row r="95">
          <cell r="U95">
            <v>2885.3932049739205</v>
          </cell>
        </row>
        <row r="96">
          <cell r="U96">
            <v>2718.2528546870822</v>
          </cell>
        </row>
        <row r="97">
          <cell r="U97">
            <v>2616.7029164500054</v>
          </cell>
        </row>
        <row r="98">
          <cell r="U98">
            <v>2753.4511047335704</v>
          </cell>
        </row>
        <row r="99">
          <cell r="U99">
            <v>2751.5816073978845</v>
          </cell>
        </row>
        <row r="100">
          <cell r="U100">
            <v>2896.637060307648</v>
          </cell>
        </row>
        <row r="101">
          <cell r="U101">
            <v>2893.0835641906765</v>
          </cell>
        </row>
        <row r="102">
          <cell r="U102">
            <v>2888.8145385969483</v>
          </cell>
        </row>
        <row r="103">
          <cell r="U103">
            <v>2887.1486620289338</v>
          </cell>
        </row>
        <row r="104">
          <cell r="U104">
            <v>2877.0142436524079</v>
          </cell>
        </row>
        <row r="105">
          <cell r="U105">
            <v>2958.5683746318441</v>
          </cell>
        </row>
        <row r="106">
          <cell r="U106">
            <v>2989.0153754522557</v>
          </cell>
        </row>
        <row r="107">
          <cell r="U107">
            <v>3040.9984009017912</v>
          </cell>
        </row>
        <row r="108">
          <cell r="U108">
            <v>2940.7211843507089</v>
          </cell>
        </row>
        <row r="109">
          <cell r="U109">
            <v>3014.851657574573</v>
          </cell>
        </row>
        <row r="110">
          <cell r="U110">
            <v>3062.2502888563154</v>
          </cell>
        </row>
        <row r="117">
          <cell r="J117" t="str">
            <v>50/50</v>
          </cell>
        </row>
        <row r="132">
          <cell r="U132">
            <v>2000</v>
          </cell>
        </row>
        <row r="133">
          <cell r="U133">
            <v>2146.3128441195049</v>
          </cell>
        </row>
        <row r="134">
          <cell r="U134">
            <v>2314.3785540211211</v>
          </cell>
        </row>
        <row r="135">
          <cell r="U135">
            <v>2349.7608087372505</v>
          </cell>
        </row>
        <row r="136">
          <cell r="U136">
            <v>2381.5326292986729</v>
          </cell>
        </row>
        <row r="137">
          <cell r="U137">
            <v>2399.9458434876788</v>
          </cell>
        </row>
        <row r="138">
          <cell r="U138">
            <v>2309.8898485869804</v>
          </cell>
        </row>
        <row r="139">
          <cell r="U139">
            <v>2427.0245361124589</v>
          </cell>
        </row>
        <row r="140">
          <cell r="U140">
            <v>2186.9525840704773</v>
          </cell>
        </row>
        <row r="141">
          <cell r="U141">
            <v>2148.5782082365031</v>
          </cell>
        </row>
        <row r="142">
          <cell r="U142">
            <v>2298.7489007642134</v>
          </cell>
        </row>
        <row r="143">
          <cell r="U143">
            <v>2343.7768982145626</v>
          </cell>
        </row>
        <row r="144">
          <cell r="U144">
            <v>2147.9592666907938</v>
          </cell>
        </row>
        <row r="145">
          <cell r="U145">
            <v>2096.2776476240701</v>
          </cell>
        </row>
        <row r="146">
          <cell r="U146">
            <v>2059.218522574728</v>
          </cell>
        </row>
        <row r="147">
          <cell r="U147">
            <v>2054.7311963683355</v>
          </cell>
        </row>
        <row r="148">
          <cell r="U148">
            <v>2124.6604984894884</v>
          </cell>
        </row>
        <row r="149">
          <cell r="U149">
            <v>2183.7098427008341</v>
          </cell>
        </row>
        <row r="150">
          <cell r="U150">
            <v>2063.100394760495</v>
          </cell>
        </row>
        <row r="151">
          <cell r="U151">
            <v>2148.4662183605187</v>
          </cell>
        </row>
        <row r="152">
          <cell r="U152">
            <v>2158.6952386176026</v>
          </cell>
        </row>
        <row r="153">
          <cell r="U153">
            <v>2143.2587171387313</v>
          </cell>
        </row>
        <row r="154">
          <cell r="U154">
            <v>2190.6841746943001</v>
          </cell>
        </row>
        <row r="155">
          <cell r="U155">
            <v>2206.9576160123875</v>
          </cell>
        </row>
        <row r="156">
          <cell r="U156">
            <v>2361.6947951740867</v>
          </cell>
        </row>
        <row r="157">
          <cell r="U157">
            <v>2332.1236275217907</v>
          </cell>
        </row>
        <row r="158">
          <cell r="U158">
            <v>2393.2187757845531</v>
          </cell>
        </row>
        <row r="159">
          <cell r="U159">
            <v>2520.4305913453736</v>
          </cell>
        </row>
        <row r="160">
          <cell r="U160">
            <v>2621.6978918905006</v>
          </cell>
        </row>
        <row r="161">
          <cell r="U161">
            <v>2669.942026325698</v>
          </cell>
        </row>
        <row r="162">
          <cell r="U162">
            <v>2608.6238079151935</v>
          </cell>
        </row>
        <row r="163">
          <cell r="U163">
            <v>2583.2402062789251</v>
          </cell>
        </row>
        <row r="164">
          <cell r="U164">
            <v>2583.3166629103598</v>
          </cell>
        </row>
        <row r="165">
          <cell r="U165">
            <v>2692.7261024931918</v>
          </cell>
        </row>
        <row r="166">
          <cell r="U166">
            <v>2795.7131850355217</v>
          </cell>
        </row>
        <row r="167">
          <cell r="U167">
            <v>2712.2225435090004</v>
          </cell>
        </row>
        <row r="168">
          <cell r="U168">
            <v>2685.5391791383445</v>
          </cell>
        </row>
        <row r="169">
          <cell r="U169">
            <v>2789.5201978893238</v>
          </cell>
        </row>
      </sheetData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69"/>
  <sheetViews>
    <sheetView tabSelected="1" topLeftCell="P3" zoomScale="80" zoomScaleNormal="80" workbookViewId="0">
      <selection activeCell="AQ24" sqref="AQ24"/>
    </sheetView>
  </sheetViews>
  <sheetFormatPr baseColWidth="10" defaultRowHeight="15" x14ac:dyDescent="0.25"/>
  <cols>
    <col min="2" max="4" width="15.7109375" style="1" customWidth="1"/>
    <col min="5" max="5" width="18.85546875" style="1" bestFit="1" customWidth="1"/>
    <col min="6" max="6" width="12.42578125" customWidth="1"/>
    <col min="7" max="7" width="12.7109375" bestFit="1" customWidth="1"/>
    <col min="8" max="9" width="12.42578125" customWidth="1"/>
    <col min="10" max="10" width="12.7109375" bestFit="1" customWidth="1"/>
    <col min="11" max="11" width="9.28515625" bestFit="1" customWidth="1"/>
    <col min="21" max="21" width="11.42578125" style="3"/>
    <col min="23" max="23" width="18.42578125" customWidth="1"/>
  </cols>
  <sheetData>
    <row r="1" spans="1:25" x14ac:dyDescent="0.25">
      <c r="G1" s="2">
        <f>1/3*1.2</f>
        <v>0.39999999999999997</v>
      </c>
      <c r="H1" s="2">
        <f>1/3/1.2</f>
        <v>0.27777777777777779</v>
      </c>
      <c r="J1" t="s">
        <v>0</v>
      </c>
    </row>
    <row r="2" spans="1:25" x14ac:dyDescent="0.25">
      <c r="G2" s="4" t="s">
        <v>1</v>
      </c>
      <c r="H2" s="4"/>
      <c r="I2" s="4"/>
      <c r="J2" s="4" t="s">
        <v>2</v>
      </c>
      <c r="K2" s="4"/>
      <c r="L2" s="4"/>
      <c r="N2" s="4" t="s">
        <v>3</v>
      </c>
      <c r="O2" s="4"/>
      <c r="P2" s="4"/>
      <c r="Q2" s="4" t="s">
        <v>4</v>
      </c>
      <c r="R2" s="4"/>
      <c r="S2" s="4"/>
      <c r="U2" s="3" t="s">
        <v>5</v>
      </c>
    </row>
    <row r="3" spans="1:25" x14ac:dyDescent="0.25">
      <c r="B3" s="1" t="s">
        <v>6</v>
      </c>
      <c r="C3" s="1" t="s">
        <v>7</v>
      </c>
      <c r="D3" s="1" t="s">
        <v>8</v>
      </c>
      <c r="E3" s="1" t="s">
        <v>9</v>
      </c>
      <c r="G3" s="1" t="s">
        <v>6</v>
      </c>
      <c r="H3" s="1" t="s">
        <v>7</v>
      </c>
      <c r="I3" s="1" t="s">
        <v>8</v>
      </c>
      <c r="J3" s="1" t="s">
        <v>6</v>
      </c>
      <c r="K3" s="1" t="s">
        <v>7</v>
      </c>
      <c r="L3" s="1" t="s">
        <v>8</v>
      </c>
      <c r="N3" s="1" t="s">
        <v>6</v>
      </c>
      <c r="O3" s="1" t="s">
        <v>7</v>
      </c>
      <c r="P3" s="1" t="s">
        <v>8</v>
      </c>
      <c r="Q3" s="1"/>
      <c r="R3" s="1"/>
      <c r="S3" s="1"/>
      <c r="U3" s="3">
        <v>2000</v>
      </c>
      <c r="W3" s="1" t="s">
        <v>6</v>
      </c>
      <c r="X3" s="1" t="s">
        <v>7</v>
      </c>
      <c r="Y3" s="1" t="s">
        <v>9</v>
      </c>
    </row>
    <row r="4" spans="1:25" x14ac:dyDescent="0.25">
      <c r="A4" s="5">
        <v>41640</v>
      </c>
      <c r="D4" s="1">
        <v>100</v>
      </c>
      <c r="G4" s="1"/>
      <c r="H4" s="1"/>
      <c r="I4" s="1"/>
      <c r="J4" s="1"/>
      <c r="K4" s="1"/>
      <c r="L4" s="1"/>
      <c r="N4" s="1"/>
      <c r="O4" s="1"/>
      <c r="P4" s="1"/>
      <c r="Q4" s="1"/>
      <c r="R4" s="1"/>
      <c r="S4" s="1"/>
    </row>
    <row r="5" spans="1:25" x14ac:dyDescent="0.25">
      <c r="A5" s="5">
        <v>41671</v>
      </c>
      <c r="D5" s="1">
        <v>100</v>
      </c>
      <c r="G5" s="1"/>
      <c r="H5" s="1"/>
      <c r="I5" s="1"/>
      <c r="J5" s="1"/>
      <c r="K5" s="1"/>
      <c r="L5" s="1"/>
      <c r="N5" s="1"/>
      <c r="O5" s="1"/>
      <c r="P5" s="1"/>
      <c r="Q5" s="1"/>
      <c r="R5" s="1"/>
      <c r="S5" s="1"/>
    </row>
    <row r="6" spans="1:25" x14ac:dyDescent="0.25">
      <c r="A6" s="5">
        <v>41699</v>
      </c>
      <c r="D6" s="1">
        <v>100</v>
      </c>
      <c r="G6" s="1"/>
      <c r="H6" s="1"/>
      <c r="I6" s="1"/>
      <c r="J6" s="1"/>
      <c r="K6" s="1"/>
      <c r="L6" s="1"/>
      <c r="N6" s="1"/>
      <c r="O6" s="1"/>
      <c r="P6" s="1"/>
      <c r="Q6" s="1"/>
      <c r="R6" s="1"/>
      <c r="S6" s="1"/>
    </row>
    <row r="7" spans="1:25" x14ac:dyDescent="0.25">
      <c r="A7" s="5">
        <v>41730</v>
      </c>
      <c r="D7" s="1">
        <v>100</v>
      </c>
      <c r="G7" s="1"/>
      <c r="H7" s="1"/>
      <c r="I7" s="1"/>
      <c r="J7" s="1"/>
      <c r="K7" s="1"/>
      <c r="L7" s="1"/>
      <c r="N7" s="1"/>
      <c r="O7" s="1"/>
      <c r="P7" s="1"/>
      <c r="Q7" s="1"/>
      <c r="R7" s="1"/>
      <c r="S7" s="1"/>
    </row>
    <row r="8" spans="1:25" x14ac:dyDescent="0.25">
      <c r="A8" s="5">
        <v>41760</v>
      </c>
      <c r="D8" s="1">
        <v>100</v>
      </c>
      <c r="G8" s="1"/>
      <c r="H8" s="1"/>
      <c r="I8" s="1"/>
      <c r="J8" s="1"/>
      <c r="K8" s="1"/>
      <c r="L8" s="1"/>
      <c r="N8" s="1"/>
      <c r="O8" s="1"/>
      <c r="P8" s="1"/>
      <c r="Q8" s="1"/>
      <c r="R8" s="1"/>
      <c r="S8" s="1"/>
    </row>
    <row r="9" spans="1:25" x14ac:dyDescent="0.25">
      <c r="A9" s="5">
        <v>41791</v>
      </c>
      <c r="D9" s="1">
        <v>100</v>
      </c>
      <c r="G9" s="1"/>
      <c r="H9" s="1"/>
      <c r="I9" s="1"/>
      <c r="J9" s="1"/>
      <c r="K9" s="1"/>
      <c r="L9" s="1"/>
      <c r="N9" s="1"/>
      <c r="O9" s="1"/>
      <c r="P9" s="1"/>
      <c r="Q9" s="1"/>
      <c r="R9" s="1"/>
      <c r="S9" s="1"/>
    </row>
    <row r="10" spans="1:25" x14ac:dyDescent="0.25">
      <c r="A10" s="5">
        <v>41821</v>
      </c>
      <c r="D10" s="1">
        <v>100</v>
      </c>
      <c r="G10" s="1"/>
      <c r="H10" s="1"/>
      <c r="I10" s="1"/>
      <c r="J10" s="1"/>
      <c r="K10" s="1"/>
      <c r="L10" s="1"/>
      <c r="N10" s="1"/>
      <c r="O10" s="1"/>
      <c r="P10" s="1"/>
      <c r="Q10" s="1"/>
      <c r="R10" s="1"/>
      <c r="S10" s="1"/>
    </row>
    <row r="11" spans="1:25" x14ac:dyDescent="0.25">
      <c r="A11" s="5">
        <v>41852</v>
      </c>
      <c r="D11" s="1">
        <v>100</v>
      </c>
      <c r="G11" s="1"/>
      <c r="H11" s="1"/>
      <c r="I11" s="1"/>
      <c r="J11" s="1"/>
      <c r="K11" s="1"/>
      <c r="L11" s="1"/>
      <c r="N11" s="1"/>
      <c r="O11" s="1"/>
      <c r="P11" s="1"/>
      <c r="Q11" s="1"/>
      <c r="R11" s="1"/>
      <c r="S11" s="1"/>
    </row>
    <row r="12" spans="1:25" x14ac:dyDescent="0.25">
      <c r="A12" s="5">
        <v>41883</v>
      </c>
      <c r="D12" s="1">
        <v>100</v>
      </c>
      <c r="G12" s="1"/>
      <c r="H12" s="1"/>
      <c r="I12" s="1"/>
      <c r="J12" s="1"/>
      <c r="K12" s="1"/>
      <c r="L12" s="1"/>
      <c r="N12" s="1"/>
      <c r="O12" s="1"/>
      <c r="P12" s="1"/>
      <c r="Q12" s="1"/>
      <c r="R12" s="1"/>
      <c r="S12" s="1"/>
    </row>
    <row r="13" spans="1:25" x14ac:dyDescent="0.25">
      <c r="A13" s="5">
        <v>41913</v>
      </c>
      <c r="D13" s="1">
        <v>100</v>
      </c>
      <c r="G13" s="1"/>
      <c r="H13" s="1"/>
      <c r="I13" s="1"/>
      <c r="J13" s="1"/>
      <c r="K13" s="1"/>
      <c r="L13" s="1"/>
      <c r="N13" s="1"/>
      <c r="O13" s="1"/>
      <c r="P13" s="1"/>
      <c r="Q13" s="1"/>
      <c r="R13" s="1"/>
      <c r="S13" s="1"/>
    </row>
    <row r="14" spans="1:25" x14ac:dyDescent="0.25">
      <c r="A14" s="5">
        <v>41944</v>
      </c>
      <c r="D14" s="1">
        <v>100</v>
      </c>
      <c r="G14" s="1"/>
      <c r="H14" s="1"/>
      <c r="I14" s="1"/>
      <c r="J14" s="1"/>
      <c r="K14" s="1"/>
      <c r="L14" s="1"/>
      <c r="N14" s="1"/>
      <c r="O14" s="1"/>
      <c r="P14" s="1"/>
      <c r="Q14" s="1"/>
      <c r="R14" s="1"/>
      <c r="S14" s="1"/>
    </row>
    <row r="15" spans="1:25" x14ac:dyDescent="0.25">
      <c r="A15" s="5">
        <v>41974</v>
      </c>
      <c r="D15" s="1">
        <v>100</v>
      </c>
      <c r="G15" s="1"/>
      <c r="H15" s="1"/>
      <c r="I15" s="1"/>
      <c r="J15" s="1"/>
      <c r="K15" s="1"/>
      <c r="L15" s="1"/>
      <c r="N15" s="1"/>
      <c r="O15" s="1"/>
      <c r="P15" s="1"/>
      <c r="Q15" s="1"/>
      <c r="R15" s="1"/>
      <c r="S15" s="1"/>
    </row>
    <row r="16" spans="1:25" x14ac:dyDescent="0.25">
      <c r="A16" s="5">
        <v>42005</v>
      </c>
      <c r="B16" s="1">
        <v>11.079000000000001</v>
      </c>
      <c r="C16" s="1">
        <v>20.14</v>
      </c>
      <c r="D16" s="1">
        <v>100</v>
      </c>
      <c r="E16" s="1">
        <v>0.98199999999999998</v>
      </c>
      <c r="G16" s="2">
        <f t="shared" ref="G16:I31" si="0">N16/$U16</f>
        <v>0.33333333333333331</v>
      </c>
      <c r="H16" s="2">
        <f t="shared" si="0"/>
        <v>0.33333333333333331</v>
      </c>
      <c r="I16" s="2">
        <f t="shared" si="0"/>
        <v>0.33333333333333331</v>
      </c>
      <c r="J16" s="6">
        <f t="shared" ref="J16:L19" si="1">1/3</f>
        <v>0.33333333333333331</v>
      </c>
      <c r="K16" s="6">
        <f t="shared" si="1"/>
        <v>0.33333333333333331</v>
      </c>
      <c r="L16" s="6">
        <f t="shared" si="1"/>
        <v>0.33333333333333331</v>
      </c>
      <c r="N16" s="3">
        <f>J16*$U$3</f>
        <v>666.66666666666663</v>
      </c>
      <c r="O16" s="3">
        <f>K16*$U$3</f>
        <v>666.66666666666663</v>
      </c>
      <c r="P16" s="3">
        <f>L16*$U$3</f>
        <v>666.66666666666663</v>
      </c>
      <c r="Q16" s="7">
        <f t="shared" ref="Q16:S31" si="2">J16*$U16</f>
        <v>666.66666666666663</v>
      </c>
      <c r="R16" s="7">
        <f t="shared" si="2"/>
        <v>666.66666666666663</v>
      </c>
      <c r="S16" s="7">
        <f t="shared" si="2"/>
        <v>666.66666666666663</v>
      </c>
      <c r="U16" s="3">
        <f>SUM(N16:P16)</f>
        <v>2000</v>
      </c>
      <c r="W16">
        <f>2000*B16/11.079</f>
        <v>2000</v>
      </c>
      <c r="X16">
        <f>2000*C16/20.14</f>
        <v>2000</v>
      </c>
      <c r="Y16">
        <f>2000*E16/0.982</f>
        <v>2000</v>
      </c>
    </row>
    <row r="17" spans="1:25" x14ac:dyDescent="0.25">
      <c r="A17" s="5">
        <v>42036</v>
      </c>
      <c r="B17" s="1">
        <v>12.7</v>
      </c>
      <c r="C17" s="1">
        <v>22.6</v>
      </c>
      <c r="D17" s="1">
        <v>100</v>
      </c>
      <c r="E17" s="1">
        <v>0.89500000000000002</v>
      </c>
      <c r="G17" s="2">
        <f t="shared" si="0"/>
        <v>0.35071979019283922</v>
      </c>
      <c r="H17" s="2">
        <f t="shared" si="0"/>
        <v>0.34332552039405323</v>
      </c>
      <c r="I17" s="2">
        <f t="shared" si="0"/>
        <v>0.30595468941310761</v>
      </c>
      <c r="J17" s="2">
        <f t="shared" ref="J17:L18" si="3">G17</f>
        <v>0.35071979019283922</v>
      </c>
      <c r="K17" s="2">
        <f t="shared" si="3"/>
        <v>0.34332552039405323</v>
      </c>
      <c r="L17" s="2">
        <f t="shared" si="3"/>
        <v>0.30595468941310761</v>
      </c>
      <c r="N17" s="3">
        <f t="shared" ref="N17:O32" si="4">B17/B16*Q16</f>
        <v>764.20856274633672</v>
      </c>
      <c r="O17" s="3">
        <f t="shared" si="4"/>
        <v>748.09665673618008</v>
      </c>
      <c r="P17" s="3">
        <f t="shared" ref="P17:P43" si="5">S16</f>
        <v>666.66666666666663</v>
      </c>
      <c r="Q17" s="7">
        <f t="shared" si="2"/>
        <v>764.20856274633672</v>
      </c>
      <c r="R17" s="7">
        <f t="shared" si="2"/>
        <v>748.09665673618008</v>
      </c>
      <c r="S17" s="7">
        <f t="shared" si="2"/>
        <v>666.66666666666663</v>
      </c>
      <c r="U17" s="3">
        <f t="shared" ref="U17:U53" si="6">SUM(N17:P17)</f>
        <v>2178.9718861491833</v>
      </c>
      <c r="W17">
        <f t="shared" ref="W17:W53" si="7">2000*B17/11.079</f>
        <v>2292.6256882390107</v>
      </c>
      <c r="X17">
        <f t="shared" ref="X17:X53" si="8">2000*C17/20.14</f>
        <v>2244.2899702085401</v>
      </c>
      <c r="Y17">
        <f t="shared" ref="Y17:Y53" si="9">2000*E17/0.982</f>
        <v>1822.8105906313647</v>
      </c>
    </row>
    <row r="18" spans="1:25" x14ac:dyDescent="0.25">
      <c r="A18" s="5">
        <v>42064</v>
      </c>
      <c r="B18" s="1">
        <v>14.561999999999999</v>
      </c>
      <c r="C18" s="1">
        <v>21.84</v>
      </c>
      <c r="D18" s="1">
        <v>100</v>
      </c>
      <c r="E18" s="1">
        <v>0.93100000000000005</v>
      </c>
      <c r="G18" s="2">
        <f t="shared" si="0"/>
        <v>0.38671981714589521</v>
      </c>
      <c r="H18" s="2">
        <f t="shared" si="0"/>
        <v>0.31905762728760473</v>
      </c>
      <c r="I18" s="2">
        <f t="shared" si="0"/>
        <v>0.29422255556650001</v>
      </c>
      <c r="J18" s="2">
        <f t="shared" si="3"/>
        <v>0.38671981714589521</v>
      </c>
      <c r="K18" s="2">
        <f t="shared" si="3"/>
        <v>0.31905762728760473</v>
      </c>
      <c r="L18" s="2">
        <f t="shared" si="3"/>
        <v>0.29422255556650001</v>
      </c>
      <c r="N18" s="3">
        <f t="shared" si="4"/>
        <v>876.25236934741395</v>
      </c>
      <c r="O18" s="3">
        <f t="shared" si="4"/>
        <v>722.93942403177743</v>
      </c>
      <c r="P18" s="3">
        <f t="shared" si="5"/>
        <v>666.66666666666663</v>
      </c>
      <c r="Q18" s="7">
        <f t="shared" si="2"/>
        <v>876.25236934741395</v>
      </c>
      <c r="R18" s="7">
        <f t="shared" si="2"/>
        <v>722.93942403177732</v>
      </c>
      <c r="S18" s="7">
        <f t="shared" si="2"/>
        <v>666.66666666666663</v>
      </c>
      <c r="U18" s="3">
        <f t="shared" si="6"/>
        <v>2265.858460045858</v>
      </c>
      <c r="W18">
        <f t="shared" si="7"/>
        <v>2628.7571080422417</v>
      </c>
      <c r="X18">
        <f t="shared" si="8"/>
        <v>2168.8182720953328</v>
      </c>
      <c r="Y18">
        <f t="shared" si="9"/>
        <v>1896.1303462321794</v>
      </c>
    </row>
    <row r="19" spans="1:25" x14ac:dyDescent="0.25">
      <c r="A19" s="5">
        <v>42095</v>
      </c>
      <c r="B19" s="1">
        <v>14.954000000000001</v>
      </c>
      <c r="C19" s="1">
        <v>19.54</v>
      </c>
      <c r="D19" s="1">
        <v>100</v>
      </c>
      <c r="E19" s="1">
        <v>0.96799999999999997</v>
      </c>
      <c r="G19" s="2">
        <f t="shared" si="0"/>
        <v>0.40655821390694791</v>
      </c>
      <c r="H19" s="2">
        <f t="shared" si="0"/>
        <v>0.29223418599441114</v>
      </c>
      <c r="I19" s="2">
        <f t="shared" si="0"/>
        <v>0.30120760009864089</v>
      </c>
      <c r="J19" s="6">
        <f t="shared" si="1"/>
        <v>0.33333333333333331</v>
      </c>
      <c r="K19" s="6">
        <f t="shared" si="1"/>
        <v>0.33333333333333331</v>
      </c>
      <c r="L19" s="6">
        <f t="shared" si="1"/>
        <v>0.33333333333333331</v>
      </c>
      <c r="N19" s="3">
        <f t="shared" si="4"/>
        <v>899.84053915816708</v>
      </c>
      <c r="O19" s="3">
        <f t="shared" si="4"/>
        <v>646.80569347898017</v>
      </c>
      <c r="P19" s="3">
        <f t="shared" si="5"/>
        <v>666.66666666666663</v>
      </c>
      <c r="Q19" s="7">
        <f t="shared" si="2"/>
        <v>737.77096643460459</v>
      </c>
      <c r="R19" s="7">
        <f t="shared" si="2"/>
        <v>737.77096643460459</v>
      </c>
      <c r="S19" s="7">
        <f t="shared" si="2"/>
        <v>737.77096643460459</v>
      </c>
      <c r="U19" s="3">
        <f t="shared" si="6"/>
        <v>2213.312899303814</v>
      </c>
      <c r="W19">
        <f t="shared" si="7"/>
        <v>2699.521617474501</v>
      </c>
      <c r="X19">
        <f t="shared" si="8"/>
        <v>1940.4170804369414</v>
      </c>
      <c r="Y19">
        <f t="shared" si="9"/>
        <v>1971.4867617107943</v>
      </c>
    </row>
    <row r="20" spans="1:25" x14ac:dyDescent="0.25">
      <c r="A20" s="5">
        <v>42125</v>
      </c>
      <c r="B20" s="1">
        <v>15.305999999999999</v>
      </c>
      <c r="C20" s="1">
        <v>21.88</v>
      </c>
      <c r="D20" s="1">
        <v>100</v>
      </c>
      <c r="E20" s="1">
        <v>0.85699999999999998</v>
      </c>
      <c r="G20" s="2">
        <f t="shared" si="0"/>
        <v>0.3256262736344217</v>
      </c>
      <c r="H20" s="2">
        <f t="shared" si="0"/>
        <v>0.35623604859678543</v>
      </c>
      <c r="I20" s="2">
        <f t="shared" si="0"/>
        <v>0.31813767776879287</v>
      </c>
      <c r="J20" s="2">
        <f t="shared" ref="J20:L29" si="10">G20</f>
        <v>0.3256262736344217</v>
      </c>
      <c r="K20" s="2">
        <f t="shared" si="10"/>
        <v>0.35623604859678543</v>
      </c>
      <c r="L20" s="2">
        <f t="shared" si="10"/>
        <v>0.31813767776879287</v>
      </c>
      <c r="N20" s="3">
        <f t="shared" si="4"/>
        <v>755.13724837823031</v>
      </c>
      <c r="O20" s="3">
        <f t="shared" si="4"/>
        <v>826.12224900660942</v>
      </c>
      <c r="P20" s="3">
        <f t="shared" si="5"/>
        <v>737.77096643460459</v>
      </c>
      <c r="Q20" s="7">
        <f t="shared" si="2"/>
        <v>755.13724837823031</v>
      </c>
      <c r="R20" s="7">
        <f t="shared" si="2"/>
        <v>826.12224900660942</v>
      </c>
      <c r="S20" s="7">
        <f t="shared" si="2"/>
        <v>737.7709664346047</v>
      </c>
      <c r="U20" s="3">
        <f t="shared" si="6"/>
        <v>2319.0304638194443</v>
      </c>
      <c r="W20">
        <f t="shared" si="7"/>
        <v>2763.0652585973462</v>
      </c>
      <c r="X20">
        <f t="shared" si="8"/>
        <v>2172.7904667328698</v>
      </c>
      <c r="Y20">
        <f t="shared" si="9"/>
        <v>1745.4175152749492</v>
      </c>
    </row>
    <row r="21" spans="1:25" x14ac:dyDescent="0.25">
      <c r="A21" s="5">
        <v>42156</v>
      </c>
      <c r="B21" s="1">
        <v>15.51</v>
      </c>
      <c r="C21" s="1">
        <v>21.7</v>
      </c>
      <c r="D21" s="1">
        <v>100</v>
      </c>
      <c r="E21" s="1">
        <v>0.88100000000000001</v>
      </c>
      <c r="G21" s="2">
        <f t="shared" si="0"/>
        <v>0.32950187588535873</v>
      </c>
      <c r="H21" s="2">
        <f t="shared" si="0"/>
        <v>0.35280817878971182</v>
      </c>
      <c r="I21" s="2">
        <f t="shared" si="0"/>
        <v>0.3176899453249295</v>
      </c>
      <c r="J21" s="2">
        <f t="shared" si="10"/>
        <v>0.32950187588535873</v>
      </c>
      <c r="K21" s="2">
        <f t="shared" si="10"/>
        <v>0.35280817878971182</v>
      </c>
      <c r="L21" s="2">
        <f t="shared" si="10"/>
        <v>0.3176899453249295</v>
      </c>
      <c r="N21" s="3">
        <f t="shared" si="4"/>
        <v>765.20179814101346</v>
      </c>
      <c r="O21" s="3">
        <f t="shared" si="4"/>
        <v>819.32599650107056</v>
      </c>
      <c r="P21" s="3">
        <f t="shared" si="5"/>
        <v>737.7709664346047</v>
      </c>
      <c r="Q21" s="7">
        <f t="shared" si="2"/>
        <v>765.20179814101334</v>
      </c>
      <c r="R21" s="7">
        <f t="shared" si="2"/>
        <v>819.32599650107056</v>
      </c>
      <c r="S21" s="7">
        <f t="shared" si="2"/>
        <v>737.7709664346047</v>
      </c>
      <c r="U21" s="3">
        <f t="shared" si="6"/>
        <v>2322.2987610766886</v>
      </c>
      <c r="W21">
        <f t="shared" si="7"/>
        <v>2799.8916869753584</v>
      </c>
      <c r="X21">
        <f t="shared" si="8"/>
        <v>2154.9155908639523</v>
      </c>
      <c r="Y21">
        <f t="shared" si="9"/>
        <v>1794.297352342159</v>
      </c>
    </row>
    <row r="22" spans="1:25" x14ac:dyDescent="0.25">
      <c r="A22" s="5">
        <v>42186</v>
      </c>
      <c r="B22" s="1">
        <v>14.346</v>
      </c>
      <c r="C22" s="1">
        <v>20.100000000000001</v>
      </c>
      <c r="D22" s="1">
        <v>100</v>
      </c>
      <c r="E22" s="1">
        <v>1.085</v>
      </c>
      <c r="G22" s="2">
        <f t="shared" si="0"/>
        <v>0.32106479758157552</v>
      </c>
      <c r="H22" s="2">
        <f t="shared" si="0"/>
        <v>0.34426330899622426</v>
      </c>
      <c r="I22" s="2">
        <f t="shared" si="0"/>
        <v>0.33467189342220011</v>
      </c>
      <c r="J22" s="2">
        <f t="shared" si="10"/>
        <v>0.32106479758157552</v>
      </c>
      <c r="K22" s="2">
        <f t="shared" si="10"/>
        <v>0.34426330899622426</v>
      </c>
      <c r="L22" s="2">
        <f t="shared" si="10"/>
        <v>0.33467189342220011</v>
      </c>
      <c r="N22" s="3">
        <f t="shared" si="4"/>
        <v>707.77466125925059</v>
      </c>
      <c r="O22" s="3">
        <f t="shared" si="4"/>
        <v>758.91486311850326</v>
      </c>
      <c r="P22" s="3">
        <f t="shared" si="5"/>
        <v>737.7709664346047</v>
      </c>
      <c r="Q22" s="7">
        <f t="shared" si="2"/>
        <v>707.77466125925059</v>
      </c>
      <c r="R22" s="7">
        <f t="shared" si="2"/>
        <v>758.91486311850326</v>
      </c>
      <c r="S22" s="7">
        <f t="shared" si="2"/>
        <v>737.7709664346047</v>
      </c>
      <c r="U22" s="3">
        <f t="shared" si="6"/>
        <v>2204.4604908123588</v>
      </c>
      <c r="W22">
        <f t="shared" si="7"/>
        <v>2589.7644191714053</v>
      </c>
      <c r="X22">
        <f t="shared" si="8"/>
        <v>1996.0278053624627</v>
      </c>
      <c r="Y22">
        <f t="shared" si="9"/>
        <v>2209.7759674134418</v>
      </c>
    </row>
    <row r="23" spans="1:25" x14ac:dyDescent="0.25">
      <c r="A23" s="5">
        <v>42217</v>
      </c>
      <c r="B23" s="1">
        <v>15.86</v>
      </c>
      <c r="C23" s="1">
        <v>16.86</v>
      </c>
      <c r="D23" s="1">
        <v>100</v>
      </c>
      <c r="E23" s="1">
        <v>0.9</v>
      </c>
      <c r="G23" s="2">
        <f t="shared" si="0"/>
        <v>0.36278800791355947</v>
      </c>
      <c r="H23" s="2">
        <f t="shared" si="0"/>
        <v>0.29514819193893921</v>
      </c>
      <c r="I23" s="2">
        <f t="shared" si="0"/>
        <v>0.34206380014750137</v>
      </c>
      <c r="J23" s="2">
        <f t="shared" si="10"/>
        <v>0.36278800791355947</v>
      </c>
      <c r="K23" s="2">
        <f t="shared" si="10"/>
        <v>0.29514819193893921</v>
      </c>
      <c r="L23" s="2">
        <f t="shared" si="10"/>
        <v>0.34206380014750137</v>
      </c>
      <c r="N23" s="3">
        <f t="shared" si="4"/>
        <v>782.46940802814117</v>
      </c>
      <c r="O23" s="3">
        <f t="shared" si="4"/>
        <v>636.58231801880413</v>
      </c>
      <c r="P23" s="3">
        <f t="shared" si="5"/>
        <v>737.7709664346047</v>
      </c>
      <c r="Q23" s="7">
        <f t="shared" si="2"/>
        <v>782.46940802814117</v>
      </c>
      <c r="R23" s="7">
        <f t="shared" si="2"/>
        <v>636.58231801880413</v>
      </c>
      <c r="S23" s="7">
        <f t="shared" si="2"/>
        <v>737.7709664346047</v>
      </c>
      <c r="U23" s="3">
        <f t="shared" si="6"/>
        <v>2156.8226924815499</v>
      </c>
      <c r="W23">
        <f t="shared" si="7"/>
        <v>2863.0742846827329</v>
      </c>
      <c r="X23">
        <f t="shared" si="8"/>
        <v>1674.2800397219464</v>
      </c>
      <c r="Y23">
        <f t="shared" si="9"/>
        <v>1832.9938900203667</v>
      </c>
    </row>
    <row r="24" spans="1:25" x14ac:dyDescent="0.25">
      <c r="A24" s="5">
        <v>42248</v>
      </c>
      <c r="B24" s="1">
        <v>12.757</v>
      </c>
      <c r="C24" s="1">
        <v>17.54</v>
      </c>
      <c r="D24" s="1">
        <v>100</v>
      </c>
      <c r="E24" s="1">
        <v>0.84899999999999998</v>
      </c>
      <c r="G24" s="2">
        <f t="shared" si="0"/>
        <v>0.31012975043361485</v>
      </c>
      <c r="H24" s="2">
        <f t="shared" si="0"/>
        <v>0.32633020974634291</v>
      </c>
      <c r="I24" s="2">
        <f t="shared" si="0"/>
        <v>0.36354003982004229</v>
      </c>
      <c r="J24" s="2">
        <f t="shared" si="10"/>
        <v>0.31012975043361485</v>
      </c>
      <c r="K24" s="2">
        <f t="shared" si="10"/>
        <v>0.32633020974634291</v>
      </c>
      <c r="L24" s="2">
        <f t="shared" si="10"/>
        <v>0.36354003982004229</v>
      </c>
      <c r="N24" s="3">
        <f t="shared" si="4"/>
        <v>629.37971237168961</v>
      </c>
      <c r="O24" s="3">
        <f t="shared" si="4"/>
        <v>662.25704970639538</v>
      </c>
      <c r="P24" s="3">
        <f t="shared" si="5"/>
        <v>737.7709664346047</v>
      </c>
      <c r="Q24" s="7">
        <f t="shared" si="2"/>
        <v>629.37971237168961</v>
      </c>
      <c r="R24" s="7">
        <f t="shared" si="2"/>
        <v>662.25704970639538</v>
      </c>
      <c r="S24" s="7">
        <f t="shared" si="2"/>
        <v>737.7709664346047</v>
      </c>
      <c r="U24" s="3">
        <f t="shared" si="6"/>
        <v>2029.4077285126896</v>
      </c>
      <c r="W24">
        <f t="shared" si="7"/>
        <v>2302.9154255799258</v>
      </c>
      <c r="X24">
        <f t="shared" si="8"/>
        <v>1741.8073485600794</v>
      </c>
      <c r="Y24">
        <f t="shared" si="9"/>
        <v>1729.1242362525459</v>
      </c>
    </row>
    <row r="25" spans="1:25" x14ac:dyDescent="0.25">
      <c r="A25" s="5">
        <v>42278</v>
      </c>
      <c r="B25" s="1">
        <v>12.260999999999999</v>
      </c>
      <c r="C25" s="1">
        <v>18.16</v>
      </c>
      <c r="D25" s="1">
        <v>100</v>
      </c>
      <c r="E25" s="1">
        <v>0.90600000000000003</v>
      </c>
      <c r="G25" s="2">
        <f t="shared" si="0"/>
        <v>0.2982276846330198</v>
      </c>
      <c r="H25" s="2">
        <f t="shared" si="0"/>
        <v>0.33804204899374968</v>
      </c>
      <c r="I25" s="2">
        <f t="shared" si="0"/>
        <v>0.36373026637323064</v>
      </c>
      <c r="J25" s="2">
        <f t="shared" si="10"/>
        <v>0.2982276846330198</v>
      </c>
      <c r="K25" s="2">
        <f t="shared" si="10"/>
        <v>0.33804204899374968</v>
      </c>
      <c r="L25" s="2">
        <f t="shared" si="10"/>
        <v>0.36373026637323064</v>
      </c>
      <c r="N25" s="3">
        <f t="shared" si="4"/>
        <v>604.90904236021686</v>
      </c>
      <c r="O25" s="3">
        <f t="shared" si="4"/>
        <v>685.66636389214034</v>
      </c>
      <c r="P25" s="3">
        <f t="shared" si="5"/>
        <v>737.7709664346047</v>
      </c>
      <c r="Q25" s="7">
        <f t="shared" si="2"/>
        <v>604.90904236021686</v>
      </c>
      <c r="R25" s="7">
        <f t="shared" si="2"/>
        <v>685.66636389214034</v>
      </c>
      <c r="S25" s="7">
        <f t="shared" si="2"/>
        <v>737.7709664346047</v>
      </c>
      <c r="U25" s="3">
        <f t="shared" si="6"/>
        <v>2028.3463726869618</v>
      </c>
      <c r="W25">
        <f t="shared" si="7"/>
        <v>2213.3766585431895</v>
      </c>
      <c r="X25">
        <f t="shared" si="8"/>
        <v>1803.3763654419065</v>
      </c>
      <c r="Y25">
        <f t="shared" si="9"/>
        <v>1845.2138492871691</v>
      </c>
    </row>
    <row r="26" spans="1:25" x14ac:dyDescent="0.25">
      <c r="A26" s="5">
        <v>42309</v>
      </c>
      <c r="B26" s="1">
        <v>14.202</v>
      </c>
      <c r="C26" s="1">
        <v>19.739999999999998</v>
      </c>
      <c r="D26" s="1">
        <v>100</v>
      </c>
      <c r="E26" s="1">
        <v>0.93200000000000005</v>
      </c>
      <c r="G26" s="2">
        <f t="shared" si="0"/>
        <v>0.32085445234028148</v>
      </c>
      <c r="H26" s="2">
        <f t="shared" si="0"/>
        <v>0.34130175943999091</v>
      </c>
      <c r="I26" s="2">
        <f t="shared" si="0"/>
        <v>0.3378437882197276</v>
      </c>
      <c r="J26" s="2">
        <f t="shared" si="10"/>
        <v>0.32085445234028148</v>
      </c>
      <c r="K26" s="2">
        <f t="shared" si="10"/>
        <v>0.34130175943999091</v>
      </c>
      <c r="L26" s="2">
        <f t="shared" si="10"/>
        <v>0.3378437882197276</v>
      </c>
      <c r="N26" s="3">
        <f t="shared" si="4"/>
        <v>700.67027319140368</v>
      </c>
      <c r="O26" s="3">
        <f t="shared" si="4"/>
        <v>745.32235810742554</v>
      </c>
      <c r="P26" s="3">
        <f t="shared" si="5"/>
        <v>737.7709664346047</v>
      </c>
      <c r="Q26" s="7">
        <f t="shared" si="2"/>
        <v>700.67027319140368</v>
      </c>
      <c r="R26" s="7">
        <f t="shared" si="2"/>
        <v>745.32235810742554</v>
      </c>
      <c r="S26" s="7">
        <f t="shared" si="2"/>
        <v>737.7709664346047</v>
      </c>
      <c r="U26" s="3">
        <f t="shared" si="6"/>
        <v>2183.7635977334339</v>
      </c>
      <c r="W26">
        <f t="shared" si="7"/>
        <v>2563.7692932575142</v>
      </c>
      <c r="X26">
        <f t="shared" si="8"/>
        <v>1960.2780536246275</v>
      </c>
      <c r="Y26">
        <f t="shared" si="9"/>
        <v>1898.1670061099796</v>
      </c>
    </row>
    <row r="27" spans="1:25" x14ac:dyDescent="0.25">
      <c r="A27" s="5">
        <v>42339</v>
      </c>
      <c r="B27" s="1">
        <v>14.784000000000001</v>
      </c>
      <c r="C27" s="1">
        <v>18.45</v>
      </c>
      <c r="D27" s="1">
        <v>100</v>
      </c>
      <c r="E27" s="1">
        <v>0.88200000000000001</v>
      </c>
      <c r="G27" s="2">
        <f t="shared" si="0"/>
        <v>0.33708925120488548</v>
      </c>
      <c r="H27" s="2">
        <f t="shared" si="0"/>
        <v>0.32194533601657971</v>
      </c>
      <c r="I27" s="2">
        <f t="shared" si="0"/>
        <v>0.34096541277853482</v>
      </c>
      <c r="J27" s="2">
        <f t="shared" si="10"/>
        <v>0.33708925120488548</v>
      </c>
      <c r="K27" s="2">
        <f t="shared" si="10"/>
        <v>0.32194533601657971</v>
      </c>
      <c r="L27" s="2">
        <f t="shared" si="10"/>
        <v>0.34096541277853482</v>
      </c>
      <c r="N27" s="3">
        <f t="shared" si="4"/>
        <v>729.38384163228511</v>
      </c>
      <c r="O27" s="3">
        <f t="shared" si="4"/>
        <v>696.61588181773061</v>
      </c>
      <c r="P27" s="3">
        <f t="shared" si="5"/>
        <v>737.7709664346047</v>
      </c>
      <c r="Q27" s="7">
        <f t="shared" si="2"/>
        <v>729.38384163228511</v>
      </c>
      <c r="R27" s="7">
        <f t="shared" si="2"/>
        <v>696.61588181773061</v>
      </c>
      <c r="S27" s="7">
        <f t="shared" si="2"/>
        <v>737.7709664346047</v>
      </c>
      <c r="U27" s="3">
        <f t="shared" si="6"/>
        <v>2163.7706898846204</v>
      </c>
      <c r="W27">
        <f t="shared" si="7"/>
        <v>2668.8329271594907</v>
      </c>
      <c r="X27">
        <f t="shared" si="8"/>
        <v>1832.1747765640516</v>
      </c>
      <c r="Y27">
        <f t="shared" si="9"/>
        <v>1796.3340122199593</v>
      </c>
    </row>
    <row r="28" spans="1:25" x14ac:dyDescent="0.25">
      <c r="A28" s="5">
        <v>42370</v>
      </c>
      <c r="B28" s="1">
        <v>12.253</v>
      </c>
      <c r="C28" s="1">
        <v>16.489999999999998</v>
      </c>
      <c r="D28" s="1">
        <v>100</v>
      </c>
      <c r="E28" s="1">
        <v>0.84099999999999997</v>
      </c>
      <c r="G28" s="2">
        <f t="shared" si="0"/>
        <v>0.30765693093220453</v>
      </c>
      <c r="H28" s="2">
        <f t="shared" si="0"/>
        <v>0.31686753285950442</v>
      </c>
      <c r="I28" s="2">
        <f t="shared" si="0"/>
        <v>0.37547553620829094</v>
      </c>
      <c r="J28" s="2">
        <f t="shared" si="10"/>
        <v>0.30765693093220453</v>
      </c>
      <c r="K28" s="2">
        <f t="shared" si="10"/>
        <v>0.31686753285950442</v>
      </c>
      <c r="L28" s="2">
        <f t="shared" si="10"/>
        <v>0.37547553620829094</v>
      </c>
      <c r="N28" s="3">
        <f t="shared" si="4"/>
        <v>604.51435413422541</v>
      </c>
      <c r="O28" s="3">
        <f t="shared" si="4"/>
        <v>622.61224342408548</v>
      </c>
      <c r="P28" s="3">
        <f t="shared" si="5"/>
        <v>737.7709664346047</v>
      </c>
      <c r="Q28" s="7">
        <f t="shared" si="2"/>
        <v>604.51435413422541</v>
      </c>
      <c r="R28" s="7">
        <f t="shared" si="2"/>
        <v>622.61224342408548</v>
      </c>
      <c r="S28" s="7">
        <f t="shared" si="2"/>
        <v>737.7709664346047</v>
      </c>
      <c r="U28" s="3">
        <f t="shared" si="6"/>
        <v>1964.8975639929158</v>
      </c>
      <c r="W28">
        <f t="shared" si="7"/>
        <v>2211.9324848813067</v>
      </c>
      <c r="X28">
        <f t="shared" si="8"/>
        <v>1637.5372393247269</v>
      </c>
      <c r="Y28">
        <f t="shared" si="9"/>
        <v>1712.8309572301425</v>
      </c>
    </row>
    <row r="29" spans="1:25" x14ac:dyDescent="0.25">
      <c r="A29" s="5">
        <v>42401</v>
      </c>
      <c r="B29" s="1">
        <v>11.585000000000001</v>
      </c>
      <c r="C29" s="1">
        <v>16.16</v>
      </c>
      <c r="D29" s="1">
        <v>100</v>
      </c>
      <c r="E29" s="1">
        <v>0.85299999999999998</v>
      </c>
      <c r="G29" s="2">
        <f t="shared" si="0"/>
        <v>0.29776684305656959</v>
      </c>
      <c r="H29" s="2">
        <f t="shared" si="0"/>
        <v>0.31787360829708217</v>
      </c>
      <c r="I29" s="2">
        <f t="shared" si="0"/>
        <v>0.38435954864634814</v>
      </c>
      <c r="J29" s="2">
        <f t="shared" si="10"/>
        <v>0.29776684305656959</v>
      </c>
      <c r="K29" s="2">
        <f t="shared" si="10"/>
        <v>0.31787360829708217</v>
      </c>
      <c r="L29" s="2">
        <f t="shared" si="10"/>
        <v>0.38435954864634814</v>
      </c>
      <c r="N29" s="3">
        <f t="shared" si="4"/>
        <v>571.55788726393553</v>
      </c>
      <c r="O29" s="3">
        <f t="shared" si="4"/>
        <v>610.15244716393101</v>
      </c>
      <c r="P29" s="3">
        <f t="shared" si="5"/>
        <v>737.7709664346047</v>
      </c>
      <c r="Q29" s="7">
        <f t="shared" si="2"/>
        <v>571.55788726393553</v>
      </c>
      <c r="R29" s="7">
        <f t="shared" si="2"/>
        <v>610.15244716393101</v>
      </c>
      <c r="S29" s="7">
        <f t="shared" si="2"/>
        <v>737.7709664346047</v>
      </c>
      <c r="U29" s="3">
        <f t="shared" si="6"/>
        <v>1919.4813008624715</v>
      </c>
      <c r="W29">
        <f t="shared" si="7"/>
        <v>2091.3439841140894</v>
      </c>
      <c r="X29">
        <f t="shared" si="8"/>
        <v>1604.7666335650447</v>
      </c>
      <c r="Y29">
        <f t="shared" si="9"/>
        <v>1737.2708757637474</v>
      </c>
    </row>
    <row r="30" spans="1:25" x14ac:dyDescent="0.25">
      <c r="A30" s="5">
        <v>42430</v>
      </c>
      <c r="B30" s="1">
        <v>11.106</v>
      </c>
      <c r="C30" s="1">
        <v>21.84</v>
      </c>
      <c r="D30" s="1">
        <v>100</v>
      </c>
      <c r="E30" s="1">
        <v>0.80700000000000005</v>
      </c>
      <c r="G30" s="2">
        <f t="shared" si="0"/>
        <v>0.2596425283249344</v>
      </c>
      <c r="H30" s="2">
        <f t="shared" si="0"/>
        <v>0.39075416098075</v>
      </c>
      <c r="I30" s="2">
        <f t="shared" si="0"/>
        <v>0.34960331069431566</v>
      </c>
      <c r="J30" s="6">
        <f>1/3</f>
        <v>0.33333333333333331</v>
      </c>
      <c r="K30" s="6">
        <f>1/3</f>
        <v>0.33333333333333331</v>
      </c>
      <c r="L30" s="6">
        <f>1/3</f>
        <v>0.33333333333333331</v>
      </c>
      <c r="N30" s="3">
        <f t="shared" si="4"/>
        <v>547.92592973269473</v>
      </c>
      <c r="O30" s="3">
        <f t="shared" si="4"/>
        <v>824.61197067204546</v>
      </c>
      <c r="P30" s="3">
        <f t="shared" si="5"/>
        <v>737.7709664346047</v>
      </c>
      <c r="Q30" s="7">
        <f t="shared" si="2"/>
        <v>703.43628894644826</v>
      </c>
      <c r="R30" s="7">
        <f t="shared" si="2"/>
        <v>703.43628894644826</v>
      </c>
      <c r="S30" s="7">
        <f t="shared" si="2"/>
        <v>703.43628894644826</v>
      </c>
      <c r="U30" s="3">
        <f t="shared" si="6"/>
        <v>2110.3088668393448</v>
      </c>
      <c r="W30">
        <f t="shared" si="7"/>
        <v>2004.8740861088545</v>
      </c>
      <c r="X30">
        <f t="shared" si="8"/>
        <v>2168.8182720953328</v>
      </c>
      <c r="Y30">
        <f t="shared" si="9"/>
        <v>1643.5845213849288</v>
      </c>
    </row>
    <row r="31" spans="1:25" x14ac:dyDescent="0.25">
      <c r="A31" s="5">
        <v>42461</v>
      </c>
      <c r="B31" s="1">
        <v>11.048</v>
      </c>
      <c r="C31" s="1">
        <v>22.4</v>
      </c>
      <c r="D31" s="1">
        <v>100</v>
      </c>
      <c r="E31" s="1">
        <v>0.80100000000000005</v>
      </c>
      <c r="G31" s="2">
        <f t="shared" si="0"/>
        <v>0.32935090189459781</v>
      </c>
      <c r="H31" s="2">
        <f t="shared" si="0"/>
        <v>0.33956916359767197</v>
      </c>
      <c r="I31" s="2">
        <f t="shared" si="0"/>
        <v>0.33107993450773021</v>
      </c>
      <c r="J31" s="2">
        <f>G31</f>
        <v>0.32935090189459781</v>
      </c>
      <c r="K31" s="2">
        <f>H31</f>
        <v>0.33956916359767197</v>
      </c>
      <c r="L31" s="2">
        <f>I31</f>
        <v>0.33107993450773021</v>
      </c>
      <c r="N31" s="3">
        <f t="shared" si="4"/>
        <v>699.76266164959122</v>
      </c>
      <c r="O31" s="3">
        <f t="shared" si="4"/>
        <v>721.47311686815203</v>
      </c>
      <c r="P31" s="3">
        <f t="shared" si="5"/>
        <v>703.43628894644826</v>
      </c>
      <c r="Q31" s="7">
        <f t="shared" si="2"/>
        <v>699.76266164959122</v>
      </c>
      <c r="R31" s="7">
        <f t="shared" si="2"/>
        <v>721.47311686815203</v>
      </c>
      <c r="S31" s="7">
        <f t="shared" si="2"/>
        <v>703.43628894644826</v>
      </c>
      <c r="U31" s="3">
        <f t="shared" si="6"/>
        <v>2124.6720674641915</v>
      </c>
      <c r="W31">
        <f t="shared" si="7"/>
        <v>1994.4038270602039</v>
      </c>
      <c r="X31">
        <f t="shared" si="8"/>
        <v>2224.4289970208538</v>
      </c>
      <c r="Y31">
        <f t="shared" si="9"/>
        <v>1631.3645621181263</v>
      </c>
    </row>
    <row r="32" spans="1:25" x14ac:dyDescent="0.25">
      <c r="A32" s="5">
        <v>42491</v>
      </c>
      <c r="B32" s="1">
        <v>11.8</v>
      </c>
      <c r="C32" s="1">
        <v>36.57</v>
      </c>
      <c r="D32" s="1">
        <v>100</v>
      </c>
      <c r="E32" s="1">
        <v>0.81200000000000006</v>
      </c>
      <c r="G32" s="2">
        <f t="shared" ref="G32:I47" si="11">N32/$U32</f>
        <v>0.28432057926412524</v>
      </c>
      <c r="H32" s="2">
        <f t="shared" si="11"/>
        <v>0.44808074672677528</v>
      </c>
      <c r="I32" s="2">
        <f t="shared" si="11"/>
        <v>0.26759867400909959</v>
      </c>
      <c r="J32" s="6">
        <f>1/3</f>
        <v>0.33333333333333331</v>
      </c>
      <c r="K32" s="6">
        <f>1/3</f>
        <v>0.33333333333333331</v>
      </c>
      <c r="L32" s="6">
        <f>1/3</f>
        <v>0.33333333333333331</v>
      </c>
      <c r="N32" s="3">
        <f t="shared" si="4"/>
        <v>747.39313970539251</v>
      </c>
      <c r="O32" s="3">
        <f t="shared" si="4"/>
        <v>1177.8692805298358</v>
      </c>
      <c r="P32" s="3">
        <f t="shared" si="5"/>
        <v>703.43628894644826</v>
      </c>
      <c r="Q32" s="7">
        <f t="shared" ref="Q32:S47" si="12">J32*$U32</f>
        <v>876.23290306055878</v>
      </c>
      <c r="R32" s="7">
        <f t="shared" si="12"/>
        <v>876.23290306055878</v>
      </c>
      <c r="S32" s="7">
        <f t="shared" si="12"/>
        <v>876.23290306055878</v>
      </c>
      <c r="U32" s="3">
        <f t="shared" si="6"/>
        <v>2628.6987091816763</v>
      </c>
      <c r="W32">
        <f t="shared" si="7"/>
        <v>2130.1561512771909</v>
      </c>
      <c r="X32">
        <f t="shared" si="8"/>
        <v>3631.5789473684208</v>
      </c>
      <c r="Y32">
        <f t="shared" si="9"/>
        <v>1653.7678207739307</v>
      </c>
    </row>
    <row r="33" spans="1:25" x14ac:dyDescent="0.25">
      <c r="A33" s="5">
        <v>42522</v>
      </c>
      <c r="B33" s="1">
        <v>12.435</v>
      </c>
      <c r="C33" s="1">
        <v>30.85</v>
      </c>
      <c r="D33" s="1">
        <v>100</v>
      </c>
      <c r="E33" s="1">
        <v>0.79600000000000004</v>
      </c>
      <c r="G33" s="2">
        <f t="shared" si="11"/>
        <v>0.36370992029578086</v>
      </c>
      <c r="H33" s="2">
        <f t="shared" si="11"/>
        <v>0.29115320318711302</v>
      </c>
      <c r="I33" s="2">
        <f t="shared" si="11"/>
        <v>0.34513687651710606</v>
      </c>
      <c r="J33" s="2">
        <f t="shared" ref="J33:L38" si="13">G33</f>
        <v>0.36370992029578086</v>
      </c>
      <c r="K33" s="2">
        <f t="shared" si="13"/>
        <v>0.29115320318711302</v>
      </c>
      <c r="L33" s="2">
        <f t="shared" si="13"/>
        <v>0.34513687651710606</v>
      </c>
      <c r="N33" s="3">
        <f t="shared" ref="N33:O48" si="14">B33/B32*Q32</f>
        <v>923.38611436932615</v>
      </c>
      <c r="O33" s="3">
        <f t="shared" si="14"/>
        <v>739.17924690779989</v>
      </c>
      <c r="P33" s="3">
        <f t="shared" si="5"/>
        <v>876.23290306055878</v>
      </c>
      <c r="Q33" s="7">
        <f t="shared" si="12"/>
        <v>923.38611436932615</v>
      </c>
      <c r="R33" s="7">
        <f t="shared" si="12"/>
        <v>739.17924690779989</v>
      </c>
      <c r="S33" s="7">
        <f t="shared" si="12"/>
        <v>876.23290306055878</v>
      </c>
      <c r="U33" s="3">
        <f t="shared" si="6"/>
        <v>2538.7982643376849</v>
      </c>
      <c r="W33">
        <f t="shared" si="7"/>
        <v>2244.7874356891416</v>
      </c>
      <c r="X33">
        <f t="shared" si="8"/>
        <v>3063.5551142005957</v>
      </c>
      <c r="Y33">
        <f t="shared" si="9"/>
        <v>1621.1812627291242</v>
      </c>
    </row>
    <row r="34" spans="1:25" x14ac:dyDescent="0.25">
      <c r="A34" s="5">
        <v>42552</v>
      </c>
      <c r="B34" s="1">
        <v>11.138</v>
      </c>
      <c r="C34" s="1">
        <v>40.44</v>
      </c>
      <c r="D34" s="1">
        <v>100</v>
      </c>
      <c r="E34" s="1">
        <v>0.74199999999999999</v>
      </c>
      <c r="G34" s="2">
        <f t="shared" si="11"/>
        <v>0.30950298831795203</v>
      </c>
      <c r="H34" s="2">
        <f t="shared" si="11"/>
        <v>0.36259835284277392</v>
      </c>
      <c r="I34" s="2">
        <f t="shared" si="11"/>
        <v>0.32789865883927405</v>
      </c>
      <c r="J34" s="2">
        <f t="shared" si="13"/>
        <v>0.30950298831795203</v>
      </c>
      <c r="K34" s="2">
        <f t="shared" si="13"/>
        <v>0.36259835284277392</v>
      </c>
      <c r="L34" s="2">
        <f t="shared" si="13"/>
        <v>0.32789865883927405</v>
      </c>
      <c r="N34" s="3">
        <f t="shared" si="14"/>
        <v>827.07475205834771</v>
      </c>
      <c r="O34" s="3">
        <f t="shared" si="14"/>
        <v>968.9597648282471</v>
      </c>
      <c r="P34" s="3">
        <f t="shared" si="5"/>
        <v>876.23290306055878</v>
      </c>
      <c r="Q34" s="7">
        <f t="shared" si="12"/>
        <v>827.07475205834771</v>
      </c>
      <c r="R34" s="7">
        <f t="shared" si="12"/>
        <v>968.9597648282471</v>
      </c>
      <c r="S34" s="7">
        <f t="shared" si="12"/>
        <v>876.23290306055878</v>
      </c>
      <c r="U34" s="3">
        <f t="shared" si="6"/>
        <v>2672.2674199471535</v>
      </c>
      <c r="W34">
        <f t="shared" si="7"/>
        <v>2010.6507807563858</v>
      </c>
      <c r="X34">
        <f t="shared" si="8"/>
        <v>4015.8887785501488</v>
      </c>
      <c r="Y34">
        <f t="shared" si="9"/>
        <v>1511.2016293279023</v>
      </c>
    </row>
    <row r="35" spans="1:25" x14ac:dyDescent="0.25">
      <c r="A35" s="5">
        <v>42583</v>
      </c>
      <c r="B35" s="1">
        <v>12.055999999999999</v>
      </c>
      <c r="C35" s="1">
        <v>44.53</v>
      </c>
      <c r="D35" s="1">
        <v>100</v>
      </c>
      <c r="E35" s="1">
        <v>0.68600000000000005</v>
      </c>
      <c r="G35" s="2">
        <f t="shared" si="11"/>
        <v>0.31540027043470592</v>
      </c>
      <c r="H35" s="2">
        <f t="shared" si="11"/>
        <v>0.37589674423603631</v>
      </c>
      <c r="I35" s="2">
        <f t="shared" si="11"/>
        <v>0.30870298532925766</v>
      </c>
      <c r="J35" s="2">
        <f t="shared" si="13"/>
        <v>0.31540027043470592</v>
      </c>
      <c r="K35" s="2">
        <f t="shared" si="13"/>
        <v>0.37589674423603631</v>
      </c>
      <c r="L35" s="2">
        <f t="shared" si="13"/>
        <v>0.30870298532925766</v>
      </c>
      <c r="N35" s="3">
        <f t="shared" si="14"/>
        <v>895.24270163543179</v>
      </c>
      <c r="O35" s="3">
        <f t="shared" si="14"/>
        <v>1066.9579210633494</v>
      </c>
      <c r="P35" s="3">
        <f t="shared" si="5"/>
        <v>876.23290306055878</v>
      </c>
      <c r="Q35" s="7">
        <f t="shared" si="12"/>
        <v>895.24270163543167</v>
      </c>
      <c r="R35" s="7">
        <f t="shared" si="12"/>
        <v>1066.9579210633494</v>
      </c>
      <c r="S35" s="7">
        <f t="shared" si="12"/>
        <v>876.23290306055867</v>
      </c>
      <c r="U35" s="3">
        <f t="shared" si="6"/>
        <v>2838.4335257593402</v>
      </c>
      <c r="W35">
        <f t="shared" si="7"/>
        <v>2176.3697084574419</v>
      </c>
      <c r="X35">
        <f t="shared" si="8"/>
        <v>4422.0456802383314</v>
      </c>
      <c r="Y35">
        <f t="shared" si="9"/>
        <v>1397.1486761710794</v>
      </c>
    </row>
    <row r="36" spans="1:25" x14ac:dyDescent="0.25">
      <c r="A36" s="5">
        <v>42614</v>
      </c>
      <c r="B36" s="1">
        <v>12.166</v>
      </c>
      <c r="C36" s="1">
        <v>36.85</v>
      </c>
      <c r="D36" s="1">
        <v>100</v>
      </c>
      <c r="E36" s="1">
        <v>0.623</v>
      </c>
      <c r="G36" s="2">
        <f t="shared" si="11"/>
        <v>0.33929836481309955</v>
      </c>
      <c r="H36" s="2">
        <f t="shared" si="11"/>
        <v>0.33161066816449586</v>
      </c>
      <c r="I36" s="2">
        <f t="shared" si="11"/>
        <v>0.32909096702240459</v>
      </c>
      <c r="J36" s="2">
        <f t="shared" si="13"/>
        <v>0.33929836481309955</v>
      </c>
      <c r="K36" s="2">
        <f t="shared" si="13"/>
        <v>0.33161066816449586</v>
      </c>
      <c r="L36" s="2">
        <f t="shared" si="13"/>
        <v>0.32909096702240459</v>
      </c>
      <c r="N36" s="3">
        <f t="shared" si="14"/>
        <v>903.41097446057267</v>
      </c>
      <c r="O36" s="3">
        <f t="shared" si="14"/>
        <v>882.94182329181285</v>
      </c>
      <c r="P36" s="3">
        <f t="shared" si="5"/>
        <v>876.23290306055867</v>
      </c>
      <c r="Q36" s="7">
        <f t="shared" si="12"/>
        <v>903.41097446057267</v>
      </c>
      <c r="R36" s="7">
        <f t="shared" si="12"/>
        <v>882.94182329181285</v>
      </c>
      <c r="S36" s="7">
        <f t="shared" si="12"/>
        <v>876.23290306055867</v>
      </c>
      <c r="U36" s="3">
        <f t="shared" si="6"/>
        <v>2662.5857008129442</v>
      </c>
      <c r="W36">
        <f t="shared" si="7"/>
        <v>2196.2270963083311</v>
      </c>
      <c r="X36">
        <f t="shared" si="8"/>
        <v>3659.3843098311818</v>
      </c>
      <c r="Y36">
        <f t="shared" si="9"/>
        <v>1268.8391038696539</v>
      </c>
    </row>
    <row r="37" spans="1:25" x14ac:dyDescent="0.25">
      <c r="A37" s="5">
        <v>42644</v>
      </c>
      <c r="B37" s="1">
        <v>12</v>
      </c>
      <c r="C37" s="1">
        <v>38.11</v>
      </c>
      <c r="D37" s="1">
        <v>100</v>
      </c>
      <c r="E37" s="1">
        <v>0.63100000000000001</v>
      </c>
      <c r="G37" s="2">
        <f t="shared" si="11"/>
        <v>0.33243842722777078</v>
      </c>
      <c r="H37" s="2">
        <f t="shared" si="11"/>
        <v>0.34066378599825464</v>
      </c>
      <c r="I37" s="2">
        <f t="shared" si="11"/>
        <v>0.32689778677397457</v>
      </c>
      <c r="J37" s="2">
        <f t="shared" si="13"/>
        <v>0.33243842722777078</v>
      </c>
      <c r="K37" s="2">
        <f t="shared" si="13"/>
        <v>0.34066378599825464</v>
      </c>
      <c r="L37" s="2">
        <f t="shared" si="13"/>
        <v>0.32689778677397457</v>
      </c>
      <c r="N37" s="3">
        <f t="shared" si="14"/>
        <v>891.08430819717842</v>
      </c>
      <c r="O37" s="3">
        <f t="shared" si="14"/>
        <v>913.13196433245548</v>
      </c>
      <c r="P37" s="3">
        <f t="shared" si="5"/>
        <v>876.23290306055867</v>
      </c>
      <c r="Q37" s="7">
        <f t="shared" si="12"/>
        <v>891.08430819717842</v>
      </c>
      <c r="R37" s="7">
        <f t="shared" si="12"/>
        <v>913.13196433245548</v>
      </c>
      <c r="S37" s="7">
        <f t="shared" si="12"/>
        <v>876.23290306055878</v>
      </c>
      <c r="U37" s="3">
        <f t="shared" si="6"/>
        <v>2680.4491755901927</v>
      </c>
      <c r="W37">
        <f t="shared" si="7"/>
        <v>2166.2604928242622</v>
      </c>
      <c r="X37">
        <f t="shared" si="8"/>
        <v>3784.5084409136048</v>
      </c>
      <c r="Y37">
        <f t="shared" si="9"/>
        <v>1285.132382892057</v>
      </c>
    </row>
    <row r="38" spans="1:25" x14ac:dyDescent="0.25">
      <c r="A38" s="5">
        <v>42675</v>
      </c>
      <c r="B38" s="1">
        <v>12.51</v>
      </c>
      <c r="C38" s="1">
        <v>35.090000000000003</v>
      </c>
      <c r="D38" s="1">
        <v>100</v>
      </c>
      <c r="E38" s="1">
        <v>0.66800000000000004</v>
      </c>
      <c r="G38" s="2">
        <f t="shared" si="11"/>
        <v>0.35108447402294268</v>
      </c>
      <c r="H38" s="2">
        <f t="shared" si="11"/>
        <v>0.31775670955253893</v>
      </c>
      <c r="I38" s="2">
        <f t="shared" si="11"/>
        <v>0.33115881642451828</v>
      </c>
      <c r="J38" s="2">
        <f t="shared" si="13"/>
        <v>0.35108447402294268</v>
      </c>
      <c r="K38" s="2">
        <f t="shared" si="13"/>
        <v>0.31775670955253893</v>
      </c>
      <c r="L38" s="2">
        <f t="shared" si="13"/>
        <v>0.33115881642451828</v>
      </c>
      <c r="N38" s="3">
        <f t="shared" si="14"/>
        <v>928.95539129555846</v>
      </c>
      <c r="O38" s="3">
        <f t="shared" si="14"/>
        <v>840.77146755250237</v>
      </c>
      <c r="P38" s="3">
        <f t="shared" si="5"/>
        <v>876.23290306055878</v>
      </c>
      <c r="Q38" s="7">
        <f t="shared" si="12"/>
        <v>928.95539129555846</v>
      </c>
      <c r="R38" s="7">
        <f t="shared" si="12"/>
        <v>840.77146755250237</v>
      </c>
      <c r="S38" s="7">
        <f t="shared" si="12"/>
        <v>876.23290306055867</v>
      </c>
      <c r="U38" s="3">
        <f t="shared" si="6"/>
        <v>2645.9597619086198</v>
      </c>
      <c r="W38">
        <f t="shared" si="7"/>
        <v>2258.326563769293</v>
      </c>
      <c r="X38">
        <f t="shared" si="8"/>
        <v>3484.6077457795432</v>
      </c>
      <c r="Y38">
        <f t="shared" si="9"/>
        <v>1360.4887983706722</v>
      </c>
    </row>
    <row r="39" spans="1:25" x14ac:dyDescent="0.25">
      <c r="A39" s="5">
        <v>42705</v>
      </c>
      <c r="B39" s="1">
        <v>12.685</v>
      </c>
      <c r="C39" s="1">
        <v>29.21</v>
      </c>
      <c r="D39" s="1">
        <v>100</v>
      </c>
      <c r="E39" s="1">
        <v>0.64200000000000002</v>
      </c>
      <c r="G39" s="2">
        <f t="shared" si="11"/>
        <v>0.37407670843136176</v>
      </c>
      <c r="H39" s="2">
        <f t="shared" si="11"/>
        <v>0.27794495814411557</v>
      </c>
      <c r="I39" s="2">
        <f t="shared" si="11"/>
        <v>0.34797833342452261</v>
      </c>
      <c r="J39" s="6">
        <f t="shared" ref="J39:L40" si="15">1/3</f>
        <v>0.33333333333333331</v>
      </c>
      <c r="K39" s="6">
        <f t="shared" si="15"/>
        <v>0.33333333333333331</v>
      </c>
      <c r="L39" s="6">
        <f t="shared" si="15"/>
        <v>0.33333333333333331</v>
      </c>
      <c r="N39" s="3">
        <f t="shared" si="14"/>
        <v>941.95037079010058</v>
      </c>
      <c r="O39" s="3">
        <f t="shared" si="14"/>
        <v>699.88414269616965</v>
      </c>
      <c r="P39" s="3">
        <f t="shared" si="5"/>
        <v>876.23290306055867</v>
      </c>
      <c r="Q39" s="7">
        <f t="shared" si="12"/>
        <v>839.35580551560963</v>
      </c>
      <c r="R39" s="7">
        <f t="shared" si="12"/>
        <v>839.35580551560963</v>
      </c>
      <c r="S39" s="7">
        <f t="shared" si="12"/>
        <v>839.35580551560963</v>
      </c>
      <c r="U39" s="3">
        <f t="shared" si="6"/>
        <v>2518.067416546829</v>
      </c>
      <c r="W39">
        <f t="shared" si="7"/>
        <v>2289.9178626229805</v>
      </c>
      <c r="X39">
        <f t="shared" si="8"/>
        <v>2900.6951340615688</v>
      </c>
      <c r="Y39">
        <f t="shared" si="9"/>
        <v>1307.5356415478616</v>
      </c>
    </row>
    <row r="40" spans="1:25" x14ac:dyDescent="0.25">
      <c r="A40" s="5">
        <v>42736</v>
      </c>
      <c r="B40" s="1">
        <v>14.349</v>
      </c>
      <c r="C40" s="1">
        <v>20.81</v>
      </c>
      <c r="D40" s="1">
        <v>100</v>
      </c>
      <c r="E40" s="1">
        <v>0.65</v>
      </c>
      <c r="G40" s="2">
        <f t="shared" si="11"/>
        <v>0.39779724533281108</v>
      </c>
      <c r="H40" s="2">
        <f t="shared" si="11"/>
        <v>0.25053657186373851</v>
      </c>
      <c r="I40" s="2">
        <f t="shared" si="11"/>
        <v>0.35166618280345036</v>
      </c>
      <c r="J40" s="6">
        <f t="shared" si="15"/>
        <v>0.33333333333333331</v>
      </c>
      <c r="K40" s="6">
        <f t="shared" si="15"/>
        <v>0.33333333333333331</v>
      </c>
      <c r="L40" s="6">
        <f t="shared" si="15"/>
        <v>0.33333333333333331</v>
      </c>
      <c r="N40" s="3">
        <f t="shared" si="14"/>
        <v>949.46128918750344</v>
      </c>
      <c r="O40" s="3">
        <f t="shared" si="14"/>
        <v>597.97994908523913</v>
      </c>
      <c r="P40" s="3">
        <f t="shared" si="5"/>
        <v>839.35580551560963</v>
      </c>
      <c r="Q40" s="7">
        <f t="shared" si="12"/>
        <v>795.5990145961174</v>
      </c>
      <c r="R40" s="7">
        <f t="shared" si="12"/>
        <v>795.5990145961174</v>
      </c>
      <c r="S40" s="7">
        <f t="shared" si="12"/>
        <v>795.5990145961174</v>
      </c>
      <c r="U40" s="3">
        <f t="shared" si="6"/>
        <v>2386.7970437883523</v>
      </c>
      <c r="W40">
        <f t="shared" si="7"/>
        <v>2590.3059842946113</v>
      </c>
      <c r="X40">
        <f t="shared" si="8"/>
        <v>2066.5342601787488</v>
      </c>
      <c r="Y40">
        <f t="shared" si="9"/>
        <v>1323.8289205702647</v>
      </c>
    </row>
    <row r="41" spans="1:25" x14ac:dyDescent="0.25">
      <c r="A41" s="5">
        <v>42767</v>
      </c>
      <c r="B41" s="1">
        <v>14.031000000000001</v>
      </c>
      <c r="C41" s="1">
        <v>23.99</v>
      </c>
      <c r="D41" s="1">
        <v>100</v>
      </c>
      <c r="E41" s="1">
        <v>0.65500000000000003</v>
      </c>
      <c r="G41" s="2">
        <f t="shared" si="11"/>
        <v>0.3123435668615287</v>
      </c>
      <c r="H41" s="2">
        <f t="shared" si="11"/>
        <v>0.36823388015606973</v>
      </c>
      <c r="I41" s="2">
        <f t="shared" si="11"/>
        <v>0.31942255298240152</v>
      </c>
      <c r="J41" s="2">
        <f t="shared" ref="J41:L53" si="16">G41</f>
        <v>0.3123435668615287</v>
      </c>
      <c r="K41" s="2">
        <f t="shared" si="16"/>
        <v>0.36823388015606973</v>
      </c>
      <c r="L41" s="2">
        <f t="shared" si="16"/>
        <v>0.31942255298240152</v>
      </c>
      <c r="N41" s="3">
        <f t="shared" si="14"/>
        <v>777.96708995735753</v>
      </c>
      <c r="O41" s="3">
        <f t="shared" si="14"/>
        <v>917.17541375112228</v>
      </c>
      <c r="P41" s="3">
        <f t="shared" si="5"/>
        <v>795.5990145961174</v>
      </c>
      <c r="Q41" s="7">
        <f t="shared" si="12"/>
        <v>777.96708995735753</v>
      </c>
      <c r="R41" s="7">
        <f t="shared" si="12"/>
        <v>917.17541375112228</v>
      </c>
      <c r="S41" s="7">
        <f t="shared" si="12"/>
        <v>795.5990145961174</v>
      </c>
      <c r="U41" s="3">
        <f t="shared" si="6"/>
        <v>2490.7415183045973</v>
      </c>
      <c r="W41">
        <f t="shared" si="7"/>
        <v>2532.9000812347685</v>
      </c>
      <c r="X41">
        <f t="shared" si="8"/>
        <v>2382.3237338629592</v>
      </c>
      <c r="Y41">
        <f t="shared" si="9"/>
        <v>1334.0122199592668</v>
      </c>
    </row>
    <row r="42" spans="1:25" x14ac:dyDescent="0.25">
      <c r="A42" s="5">
        <v>42795</v>
      </c>
      <c r="B42" s="1">
        <v>14.688000000000001</v>
      </c>
      <c r="C42" s="1">
        <v>23</v>
      </c>
      <c r="D42" s="1">
        <v>100</v>
      </c>
      <c r="E42" s="1">
        <v>0.69599999999999995</v>
      </c>
      <c r="G42" s="2">
        <f t="shared" si="11"/>
        <v>0.32715567038251647</v>
      </c>
      <c r="H42" s="2">
        <f t="shared" si="11"/>
        <v>0.35323943349011921</v>
      </c>
      <c r="I42" s="2">
        <f t="shared" si="11"/>
        <v>0.31960489612736442</v>
      </c>
      <c r="J42" s="2">
        <f t="shared" si="16"/>
        <v>0.32715567038251647</v>
      </c>
      <c r="K42" s="2">
        <f t="shared" si="16"/>
        <v>0.35323943349011921</v>
      </c>
      <c r="L42" s="2">
        <f t="shared" si="16"/>
        <v>0.31960489612736442</v>
      </c>
      <c r="N42" s="3">
        <f t="shared" si="14"/>
        <v>814.39531161668219</v>
      </c>
      <c r="O42" s="3">
        <f t="shared" si="14"/>
        <v>879.3261574104132</v>
      </c>
      <c r="P42" s="3">
        <f t="shared" si="5"/>
        <v>795.5990145961174</v>
      </c>
      <c r="Q42" s="7">
        <f t="shared" si="12"/>
        <v>814.39531161668219</v>
      </c>
      <c r="R42" s="7">
        <f t="shared" si="12"/>
        <v>879.3261574104132</v>
      </c>
      <c r="S42" s="7">
        <f t="shared" si="12"/>
        <v>795.5990145961174</v>
      </c>
      <c r="U42" s="3">
        <f t="shared" si="6"/>
        <v>2489.3204836232126</v>
      </c>
      <c r="W42">
        <f t="shared" si="7"/>
        <v>2651.5028432168965</v>
      </c>
      <c r="X42">
        <f t="shared" si="8"/>
        <v>2284.0119165839124</v>
      </c>
      <c r="Y42">
        <f t="shared" si="9"/>
        <v>1417.5152749490835</v>
      </c>
    </row>
    <row r="43" spans="1:25" x14ac:dyDescent="0.25">
      <c r="A43" s="5">
        <v>42826</v>
      </c>
      <c r="B43" s="1">
        <v>16.056000000000001</v>
      </c>
      <c r="C43" s="1">
        <v>23.9</v>
      </c>
      <c r="D43" s="1">
        <v>100</v>
      </c>
      <c r="E43" s="1">
        <v>0.66300000000000003</v>
      </c>
      <c r="G43" s="2">
        <f t="shared" si="11"/>
        <v>0.34245764560660757</v>
      </c>
      <c r="H43" s="2">
        <f t="shared" si="11"/>
        <v>0.35149322903158309</v>
      </c>
      <c r="I43" s="2">
        <f t="shared" si="11"/>
        <v>0.30604912536180939</v>
      </c>
      <c r="J43" s="2">
        <f t="shared" si="16"/>
        <v>0.34245764560660757</v>
      </c>
      <c r="K43" s="2">
        <f t="shared" si="16"/>
        <v>0.35149322903158309</v>
      </c>
      <c r="L43" s="2">
        <f t="shared" si="16"/>
        <v>0.30604912536180939</v>
      </c>
      <c r="N43" s="3">
        <f t="shared" si="14"/>
        <v>890.245855345687</v>
      </c>
      <c r="O43" s="3">
        <f t="shared" si="14"/>
        <v>913.73457226560333</v>
      </c>
      <c r="P43" s="3">
        <f t="shared" si="5"/>
        <v>795.5990145961174</v>
      </c>
      <c r="Q43" s="7">
        <f t="shared" si="12"/>
        <v>890.245855345687</v>
      </c>
      <c r="R43" s="7">
        <f t="shared" si="12"/>
        <v>913.73457226560333</v>
      </c>
      <c r="S43" s="7">
        <f t="shared" si="12"/>
        <v>795.59901459611751</v>
      </c>
      <c r="U43" s="3">
        <f t="shared" si="6"/>
        <v>2599.5794422074077</v>
      </c>
      <c r="W43">
        <f t="shared" si="7"/>
        <v>2898.4565393988628</v>
      </c>
      <c r="X43">
        <f t="shared" si="8"/>
        <v>2373.3862959285002</v>
      </c>
      <c r="Y43">
        <f t="shared" si="9"/>
        <v>1350.3054989816701</v>
      </c>
    </row>
    <row r="44" spans="1:25" x14ac:dyDescent="0.25">
      <c r="A44" s="5">
        <v>42856</v>
      </c>
      <c r="B44" s="1">
        <v>17.145</v>
      </c>
      <c r="C44" s="1">
        <v>22.25</v>
      </c>
      <c r="D44" s="1">
        <v>100</v>
      </c>
      <c r="E44" s="1">
        <v>0.66900000000000004</v>
      </c>
      <c r="G44" s="2">
        <f t="shared" si="11"/>
        <v>0.36606523050162371</v>
      </c>
      <c r="H44" s="2">
        <f t="shared" si="11"/>
        <v>0.3275673158694582</v>
      </c>
      <c r="I44" s="2">
        <f t="shared" si="11"/>
        <v>0.30636745362891804</v>
      </c>
      <c r="J44" s="2">
        <f t="shared" si="16"/>
        <v>0.36606523050162371</v>
      </c>
      <c r="K44" s="2">
        <f t="shared" si="16"/>
        <v>0.3275673158694582</v>
      </c>
      <c r="L44" s="2">
        <f t="shared" si="16"/>
        <v>0.30636745362891804</v>
      </c>
      <c r="N44" s="3">
        <f>B44/B43*Q43</f>
        <v>950.6268802878551</v>
      </c>
      <c r="O44" s="3">
        <f>C44/C43*R43</f>
        <v>850.65247836442154</v>
      </c>
      <c r="P44" s="3">
        <f>S43</f>
        <v>795.59901459611751</v>
      </c>
      <c r="Q44" s="7">
        <f>J44*$U44</f>
        <v>950.6268802878551</v>
      </c>
      <c r="R44" s="7">
        <f>K44*$U44</f>
        <v>850.65247836442154</v>
      </c>
      <c r="S44" s="7">
        <f>L44*$U44</f>
        <v>795.59901459611763</v>
      </c>
      <c r="U44" s="3">
        <f t="shared" si="6"/>
        <v>2596.8783732483944</v>
      </c>
      <c r="W44">
        <f t="shared" si="7"/>
        <v>3095.0446791226645</v>
      </c>
      <c r="X44">
        <f t="shared" si="8"/>
        <v>2209.5332671300894</v>
      </c>
      <c r="Y44">
        <f t="shared" si="9"/>
        <v>1362.5254582484724</v>
      </c>
    </row>
    <row r="45" spans="1:25" x14ac:dyDescent="0.25">
      <c r="A45" s="5">
        <v>42887</v>
      </c>
      <c r="B45" s="1">
        <v>17.776</v>
      </c>
      <c r="C45" s="1">
        <v>21.25</v>
      </c>
      <c r="D45" s="1">
        <v>100</v>
      </c>
      <c r="E45" s="1">
        <v>0.61099999999999999</v>
      </c>
      <c r="G45" s="2">
        <f t="shared" si="11"/>
        <v>0.38001264590690204</v>
      </c>
      <c r="H45" s="2">
        <f t="shared" si="11"/>
        <v>0.31323659711075436</v>
      </c>
      <c r="I45" s="2">
        <f t="shared" si="11"/>
        <v>0.30675075698234355</v>
      </c>
      <c r="J45" s="2">
        <f t="shared" si="16"/>
        <v>0.38001264590690204</v>
      </c>
      <c r="K45" s="2">
        <f t="shared" si="16"/>
        <v>0.31323659711075436</v>
      </c>
      <c r="L45" s="2">
        <f t="shared" si="16"/>
        <v>0.30675075698234355</v>
      </c>
      <c r="N45" s="3">
        <f t="shared" ref="N45:O53" si="17">B45/B44*Q44</f>
        <v>985.61349804589747</v>
      </c>
      <c r="O45" s="3">
        <f t="shared" si="17"/>
        <v>812.42090630309917</v>
      </c>
      <c r="P45" s="3">
        <f t="shared" ref="P45:P53" si="18">S44</f>
        <v>795.59901459611763</v>
      </c>
      <c r="Q45" s="7">
        <f t="shared" ref="Q45:S53" si="19">J45*$U45</f>
        <v>985.61349804589747</v>
      </c>
      <c r="R45" s="7">
        <f t="shared" si="19"/>
        <v>812.42090630309917</v>
      </c>
      <c r="S45" s="7">
        <f t="shared" si="19"/>
        <v>795.59901459611763</v>
      </c>
      <c r="U45" s="3">
        <f t="shared" si="6"/>
        <v>2593.6334189451145</v>
      </c>
      <c r="W45">
        <f t="shared" si="7"/>
        <v>3208.9538767036734</v>
      </c>
      <c r="X45">
        <f t="shared" si="8"/>
        <v>2110.2284011916581</v>
      </c>
      <c r="Y45">
        <f t="shared" si="9"/>
        <v>1244.399185336049</v>
      </c>
    </row>
    <row r="46" spans="1:25" x14ac:dyDescent="0.25">
      <c r="A46" s="5">
        <v>42917</v>
      </c>
      <c r="B46" s="1">
        <v>16.974</v>
      </c>
      <c r="C46" s="1">
        <v>22.38</v>
      </c>
      <c r="D46" s="1">
        <v>100</v>
      </c>
      <c r="E46" s="1">
        <v>0.73199999999999998</v>
      </c>
      <c r="G46" s="2">
        <f t="shared" si="11"/>
        <v>0.36304485605685111</v>
      </c>
      <c r="H46" s="2">
        <f t="shared" si="11"/>
        <v>0.33005455247621368</v>
      </c>
      <c r="I46" s="2">
        <f t="shared" si="11"/>
        <v>0.30690059146693521</v>
      </c>
      <c r="J46" s="2">
        <f t="shared" si="16"/>
        <v>0.36304485605685111</v>
      </c>
      <c r="K46" s="2">
        <f t="shared" si="16"/>
        <v>0.33005455247621368</v>
      </c>
      <c r="L46" s="2">
        <f t="shared" si="16"/>
        <v>0.30690059146693521</v>
      </c>
      <c r="N46" s="3">
        <f t="shared" si="17"/>
        <v>941.14556232172947</v>
      </c>
      <c r="O46" s="3">
        <f t="shared" si="17"/>
        <v>855.62258273239331</v>
      </c>
      <c r="P46" s="3">
        <f t="shared" si="18"/>
        <v>795.59901459611763</v>
      </c>
      <c r="Q46" s="7">
        <f t="shared" si="19"/>
        <v>941.14556232172947</v>
      </c>
      <c r="R46" s="7">
        <f t="shared" si="19"/>
        <v>855.62258273239331</v>
      </c>
      <c r="S46" s="7">
        <f t="shared" si="19"/>
        <v>795.59901459611763</v>
      </c>
      <c r="U46" s="3">
        <f t="shared" si="6"/>
        <v>2592.3671596502404</v>
      </c>
      <c r="W46">
        <f t="shared" si="7"/>
        <v>3064.1754670999185</v>
      </c>
      <c r="X46">
        <f t="shared" si="8"/>
        <v>2222.4428997020855</v>
      </c>
      <c r="Y46">
        <f t="shared" si="9"/>
        <v>1490.8350305498982</v>
      </c>
    </row>
    <row r="47" spans="1:25" x14ac:dyDescent="0.25">
      <c r="A47" s="5">
        <v>42948</v>
      </c>
      <c r="B47" s="1">
        <v>16.641999999999999</v>
      </c>
      <c r="C47" s="1">
        <v>22.66</v>
      </c>
      <c r="D47" s="1">
        <v>100</v>
      </c>
      <c r="E47" s="1">
        <v>0.622</v>
      </c>
      <c r="G47" s="2">
        <f t="shared" si="11"/>
        <v>0.35700479877221364</v>
      </c>
      <c r="H47" s="2">
        <f t="shared" si="11"/>
        <v>0.3351799231612983</v>
      </c>
      <c r="I47" s="2">
        <f t="shared" si="11"/>
        <v>0.30781527806648812</v>
      </c>
      <c r="J47" s="2">
        <f t="shared" si="16"/>
        <v>0.35700479877221364</v>
      </c>
      <c r="K47" s="2">
        <f t="shared" si="16"/>
        <v>0.3351799231612983</v>
      </c>
      <c r="L47" s="2">
        <f t="shared" si="16"/>
        <v>0.30781527806648812</v>
      </c>
      <c r="N47" s="3">
        <f t="shared" si="17"/>
        <v>922.73738942843306</v>
      </c>
      <c r="O47" s="3">
        <f t="shared" si="17"/>
        <v>866.32742290956367</v>
      </c>
      <c r="P47" s="3">
        <f t="shared" si="18"/>
        <v>795.59901459611763</v>
      </c>
      <c r="Q47" s="7">
        <f t="shared" si="19"/>
        <v>922.73738942843306</v>
      </c>
      <c r="R47" s="7">
        <f t="shared" si="19"/>
        <v>866.32742290956367</v>
      </c>
      <c r="S47" s="7">
        <f t="shared" si="19"/>
        <v>795.59901459611774</v>
      </c>
      <c r="U47" s="3">
        <f t="shared" si="6"/>
        <v>2584.6638269341142</v>
      </c>
      <c r="W47">
        <f t="shared" si="7"/>
        <v>3004.2422601317808</v>
      </c>
      <c r="X47">
        <f t="shared" si="8"/>
        <v>2250.248262164846</v>
      </c>
      <c r="Y47">
        <f t="shared" si="9"/>
        <v>1266.8024439918534</v>
      </c>
    </row>
    <row r="48" spans="1:25" x14ac:dyDescent="0.25">
      <c r="A48" s="5">
        <v>42979</v>
      </c>
      <c r="B48" s="1">
        <v>16.643000000000001</v>
      </c>
      <c r="C48" s="1">
        <v>24.28</v>
      </c>
      <c r="D48" s="1">
        <v>100</v>
      </c>
      <c r="E48" s="1">
        <v>0.53500000000000003</v>
      </c>
      <c r="G48" s="2">
        <f t="shared" ref="G48:I60" si="20">N48/$U48</f>
        <v>0.34866389384535701</v>
      </c>
      <c r="H48" s="2">
        <f t="shared" si="20"/>
        <v>0.35073055350265531</v>
      </c>
      <c r="I48" s="2">
        <f t="shared" si="20"/>
        <v>0.30060555265198757</v>
      </c>
      <c r="J48" s="2">
        <f t="shared" si="16"/>
        <v>0.34866389384535701</v>
      </c>
      <c r="K48" s="2">
        <f t="shared" si="16"/>
        <v>0.35073055350265531</v>
      </c>
      <c r="L48" s="2">
        <f t="shared" si="16"/>
        <v>0.30060555265198757</v>
      </c>
      <c r="N48" s="3">
        <f t="shared" si="17"/>
        <v>922.79283573232863</v>
      </c>
      <c r="O48" s="3">
        <f t="shared" si="17"/>
        <v>928.26256964890592</v>
      </c>
      <c r="P48" s="3">
        <f t="shared" si="18"/>
        <v>795.59901459611774</v>
      </c>
      <c r="Q48" s="7">
        <f t="shared" si="19"/>
        <v>922.79283573232851</v>
      </c>
      <c r="R48" s="7">
        <f t="shared" si="19"/>
        <v>928.26256964890604</v>
      </c>
      <c r="S48" s="7">
        <f t="shared" si="19"/>
        <v>795.59901459611763</v>
      </c>
      <c r="U48" s="3">
        <f t="shared" si="6"/>
        <v>2646.6544199773525</v>
      </c>
      <c r="W48">
        <f t="shared" si="7"/>
        <v>3004.4227818395161</v>
      </c>
      <c r="X48">
        <f t="shared" si="8"/>
        <v>2411.1221449851041</v>
      </c>
      <c r="Y48">
        <f t="shared" si="9"/>
        <v>1089.613034623218</v>
      </c>
    </row>
    <row r="49" spans="1:25" x14ac:dyDescent="0.25">
      <c r="A49" s="5">
        <v>43009</v>
      </c>
      <c r="B49" s="1">
        <v>18.074000000000002</v>
      </c>
      <c r="C49" s="1">
        <v>22.81</v>
      </c>
      <c r="D49" s="1">
        <v>100</v>
      </c>
      <c r="E49" s="1">
        <v>0.55300000000000005</v>
      </c>
      <c r="G49" s="2">
        <f t="shared" si="20"/>
        <v>0.37536046566261544</v>
      </c>
      <c r="H49" s="2">
        <f t="shared" si="20"/>
        <v>0.32663979317367581</v>
      </c>
      <c r="I49" s="2">
        <f t="shared" si="20"/>
        <v>0.2979997411637087</v>
      </c>
      <c r="J49" s="2">
        <f t="shared" si="16"/>
        <v>0.37536046566261544</v>
      </c>
      <c r="K49" s="2">
        <f t="shared" si="16"/>
        <v>0.32663979317367581</v>
      </c>
      <c r="L49" s="2">
        <f t="shared" si="16"/>
        <v>0.2979997411637087</v>
      </c>
      <c r="N49" s="3">
        <f t="shared" si="17"/>
        <v>1002.1364966067479</v>
      </c>
      <c r="O49" s="3">
        <f t="shared" si="17"/>
        <v>872.06215871876213</v>
      </c>
      <c r="P49" s="3">
        <f t="shared" si="18"/>
        <v>795.59901459611763</v>
      </c>
      <c r="Q49" s="7">
        <f t="shared" si="19"/>
        <v>1002.1364966067479</v>
      </c>
      <c r="R49" s="7">
        <f t="shared" si="19"/>
        <v>872.06215871876213</v>
      </c>
      <c r="S49" s="7">
        <f t="shared" si="19"/>
        <v>795.59901459611774</v>
      </c>
      <c r="U49" s="3">
        <f t="shared" si="6"/>
        <v>2669.7976699216279</v>
      </c>
      <c r="W49">
        <f t="shared" si="7"/>
        <v>3262.7493456088091</v>
      </c>
      <c r="X49">
        <f t="shared" si="8"/>
        <v>2265.1439920556109</v>
      </c>
      <c r="Y49">
        <f t="shared" si="9"/>
        <v>1126.2729124236253</v>
      </c>
    </row>
    <row r="50" spans="1:25" x14ac:dyDescent="0.25">
      <c r="A50" s="5">
        <v>43040</v>
      </c>
      <c r="B50" s="1">
        <v>19.420999999999999</v>
      </c>
      <c r="C50" s="1">
        <v>21.89</v>
      </c>
      <c r="D50" s="1">
        <v>100</v>
      </c>
      <c r="E50" s="1">
        <v>0.52200000000000002</v>
      </c>
      <c r="G50" s="2">
        <f t="shared" si="20"/>
        <v>0.39745261782154195</v>
      </c>
      <c r="H50" s="2">
        <f t="shared" si="20"/>
        <v>0.30889372824090039</v>
      </c>
      <c r="I50" s="2">
        <f t="shared" si="20"/>
        <v>0.29365365393755771</v>
      </c>
      <c r="J50" s="2">
        <f t="shared" si="16"/>
        <v>0.39745261782154195</v>
      </c>
      <c r="K50" s="2">
        <f t="shared" si="16"/>
        <v>0.30889372824090039</v>
      </c>
      <c r="L50" s="2">
        <f t="shared" si="16"/>
        <v>0.29365365393755771</v>
      </c>
      <c r="N50" s="3">
        <f t="shared" si="17"/>
        <v>1076.8226679539475</v>
      </c>
      <c r="O50" s="3">
        <f t="shared" si="17"/>
        <v>836.88911242234565</v>
      </c>
      <c r="P50" s="3">
        <f t="shared" si="18"/>
        <v>795.59901459611774</v>
      </c>
      <c r="Q50" s="7">
        <f t="shared" si="19"/>
        <v>1076.8226679539475</v>
      </c>
      <c r="R50" s="7">
        <f t="shared" si="19"/>
        <v>836.88911242234565</v>
      </c>
      <c r="S50" s="7">
        <f t="shared" si="19"/>
        <v>795.59901459611774</v>
      </c>
      <c r="U50" s="3">
        <f t="shared" si="6"/>
        <v>2709.3107949724108</v>
      </c>
      <c r="W50">
        <f t="shared" si="7"/>
        <v>3505.9120859283325</v>
      </c>
      <c r="X50">
        <f t="shared" si="8"/>
        <v>2173.7835153922542</v>
      </c>
      <c r="Y50">
        <f t="shared" si="9"/>
        <v>1063.1364562118126</v>
      </c>
    </row>
    <row r="51" spans="1:25" x14ac:dyDescent="0.25">
      <c r="A51" s="5">
        <v>43070</v>
      </c>
      <c r="B51" s="1">
        <v>18.329000000000001</v>
      </c>
      <c r="C51" s="1">
        <v>21.48</v>
      </c>
      <c r="D51" s="1">
        <v>100</v>
      </c>
      <c r="E51" s="1">
        <v>0.50800000000000001</v>
      </c>
      <c r="G51" s="2">
        <f t="shared" si="20"/>
        <v>0.38596321744683521</v>
      </c>
      <c r="H51" s="2">
        <f t="shared" si="20"/>
        <v>0.31188248023745507</v>
      </c>
      <c r="I51" s="2">
        <f t="shared" si="20"/>
        <v>0.30215430231570961</v>
      </c>
      <c r="J51" s="2">
        <f t="shared" si="16"/>
        <v>0.38596321744683521</v>
      </c>
      <c r="K51" s="2">
        <f t="shared" si="16"/>
        <v>0.31188248023745507</v>
      </c>
      <c r="L51" s="2">
        <f t="shared" si="16"/>
        <v>0.30215430231570961</v>
      </c>
      <c r="N51" s="3">
        <f t="shared" si="17"/>
        <v>1016.275304100093</v>
      </c>
      <c r="O51" s="3">
        <f t="shared" si="17"/>
        <v>821.21416787720341</v>
      </c>
      <c r="P51" s="3">
        <f t="shared" si="18"/>
        <v>795.59901459611774</v>
      </c>
      <c r="Q51" s="7">
        <f t="shared" si="19"/>
        <v>1016.2753041000929</v>
      </c>
      <c r="R51" s="7">
        <f t="shared" si="19"/>
        <v>821.21416787720329</v>
      </c>
      <c r="S51" s="7">
        <f t="shared" si="19"/>
        <v>795.59901459611774</v>
      </c>
      <c r="U51" s="3">
        <f t="shared" si="6"/>
        <v>2633.0884865734142</v>
      </c>
      <c r="W51">
        <f t="shared" si="7"/>
        <v>3308.7823810813247</v>
      </c>
      <c r="X51">
        <f t="shared" si="8"/>
        <v>2133.0685203574976</v>
      </c>
      <c r="Y51">
        <f t="shared" si="9"/>
        <v>1034.623217922607</v>
      </c>
    </row>
    <row r="52" spans="1:25" x14ac:dyDescent="0.25">
      <c r="A52" s="5">
        <v>43101</v>
      </c>
      <c r="B52" s="1">
        <v>17.98</v>
      </c>
      <c r="C52" s="1">
        <v>23.46</v>
      </c>
      <c r="D52" s="1">
        <v>100</v>
      </c>
      <c r="E52" s="1">
        <v>0.5</v>
      </c>
      <c r="G52" s="2">
        <f t="shared" si="20"/>
        <v>0.37068160587397164</v>
      </c>
      <c r="H52" s="2">
        <f t="shared" si="20"/>
        <v>0.33349468096220058</v>
      </c>
      <c r="I52" s="2">
        <f t="shared" si="20"/>
        <v>0.29582371316382772</v>
      </c>
      <c r="J52" s="2">
        <f t="shared" si="16"/>
        <v>0.37068160587397164</v>
      </c>
      <c r="K52" s="2">
        <f t="shared" si="16"/>
        <v>0.33349468096220058</v>
      </c>
      <c r="L52" s="2">
        <f t="shared" si="16"/>
        <v>0.29582371316382772</v>
      </c>
      <c r="N52" s="3">
        <f t="shared" si="17"/>
        <v>996.92454404057344</v>
      </c>
      <c r="O52" s="3">
        <f t="shared" si="17"/>
        <v>896.91268055862145</v>
      </c>
      <c r="P52" s="3">
        <f t="shared" si="18"/>
        <v>795.59901459611774</v>
      </c>
      <c r="Q52" s="7">
        <f t="shared" si="19"/>
        <v>996.92454404057344</v>
      </c>
      <c r="R52" s="7">
        <f t="shared" si="19"/>
        <v>896.91268055862145</v>
      </c>
      <c r="S52" s="7">
        <f t="shared" si="19"/>
        <v>795.59901459611774</v>
      </c>
      <c r="U52" s="3">
        <f t="shared" si="6"/>
        <v>2689.4362391953127</v>
      </c>
      <c r="V52">
        <f>U52/U40-1</f>
        <v>0.1267972055665898</v>
      </c>
      <c r="W52">
        <f t="shared" si="7"/>
        <v>3245.780305081686</v>
      </c>
      <c r="X52">
        <f t="shared" si="8"/>
        <v>2329.6921549155909</v>
      </c>
      <c r="Y52">
        <f t="shared" si="9"/>
        <v>1018.3299389002037</v>
      </c>
    </row>
    <row r="53" spans="1:25" x14ac:dyDescent="0.25">
      <c r="A53" s="5">
        <v>43132</v>
      </c>
      <c r="B53" s="1">
        <v>19.34</v>
      </c>
      <c r="C53" s="1">
        <v>22.43</v>
      </c>
      <c r="D53" s="1">
        <v>100</v>
      </c>
      <c r="E53" s="1">
        <v>0.504</v>
      </c>
      <c r="G53" s="2">
        <f t="shared" si="20"/>
        <v>0.39344905842527694</v>
      </c>
      <c r="H53" s="2">
        <f t="shared" si="20"/>
        <v>0.31463778028494527</v>
      </c>
      <c r="I53" s="2">
        <f t="shared" si="20"/>
        <v>0.29191316128977779</v>
      </c>
      <c r="J53" s="2">
        <f t="shared" si="16"/>
        <v>0.39344905842527694</v>
      </c>
      <c r="K53" s="2">
        <f t="shared" si="16"/>
        <v>0.31463778028494527</v>
      </c>
      <c r="L53" s="2">
        <f t="shared" si="16"/>
        <v>0.29191316128977779</v>
      </c>
      <c r="N53" s="3">
        <f t="shared" si="17"/>
        <v>1072.3315173384144</v>
      </c>
      <c r="O53" s="3">
        <f t="shared" si="17"/>
        <v>857.53416133545943</v>
      </c>
      <c r="P53" s="3">
        <f t="shared" si="18"/>
        <v>795.59901459611774</v>
      </c>
      <c r="Q53" s="7">
        <f t="shared" si="19"/>
        <v>1072.3315173384144</v>
      </c>
      <c r="R53" s="7">
        <f t="shared" si="19"/>
        <v>857.53416133545932</v>
      </c>
      <c r="S53" s="7">
        <f t="shared" si="19"/>
        <v>795.59901459611785</v>
      </c>
      <c r="U53" s="3">
        <f t="shared" si="6"/>
        <v>2725.4646932699916</v>
      </c>
      <c r="W53">
        <f t="shared" si="7"/>
        <v>3491.289827601769</v>
      </c>
      <c r="X53">
        <f t="shared" si="8"/>
        <v>2227.4081429990069</v>
      </c>
      <c r="Y53">
        <f t="shared" si="9"/>
        <v>1026.4765784114054</v>
      </c>
    </row>
    <row r="57" spans="1:25" x14ac:dyDescent="0.25">
      <c r="G57" s="2">
        <f>20%*1.2</f>
        <v>0.24</v>
      </c>
      <c r="H57" s="2">
        <f>20%/1.2</f>
        <v>0.16666666666666669</v>
      </c>
    </row>
    <row r="58" spans="1:25" x14ac:dyDescent="0.25">
      <c r="G58" s="2">
        <f>40%*1.2</f>
        <v>0.48</v>
      </c>
      <c r="H58" s="2">
        <f>40%/1.2</f>
        <v>0.33333333333333337</v>
      </c>
      <c r="J58" t="s">
        <v>10</v>
      </c>
    </row>
    <row r="59" spans="1:25" x14ac:dyDescent="0.25">
      <c r="G59" s="4" t="s">
        <v>1</v>
      </c>
      <c r="H59" s="4"/>
      <c r="I59" s="4"/>
      <c r="J59" s="4" t="s">
        <v>2</v>
      </c>
      <c r="K59" s="4"/>
      <c r="L59" s="4"/>
      <c r="N59" s="4" t="s">
        <v>3</v>
      </c>
      <c r="O59" s="4"/>
      <c r="P59" s="4"/>
      <c r="Q59" s="4" t="s">
        <v>4</v>
      </c>
      <c r="R59" s="4"/>
      <c r="S59" s="4"/>
      <c r="U59" s="3" t="s">
        <v>5</v>
      </c>
    </row>
    <row r="60" spans="1:25" x14ac:dyDescent="0.25">
      <c r="B60" s="1" t="s">
        <v>6</v>
      </c>
      <c r="C60" s="1" t="s">
        <v>7</v>
      </c>
      <c r="D60" s="1" t="s">
        <v>8</v>
      </c>
      <c r="G60" s="1" t="s">
        <v>6</v>
      </c>
      <c r="H60" s="1" t="s">
        <v>7</v>
      </c>
      <c r="I60" s="1" t="s">
        <v>8</v>
      </c>
      <c r="J60" s="1" t="s">
        <v>6</v>
      </c>
      <c r="K60" s="1" t="s">
        <v>7</v>
      </c>
      <c r="L60" s="1" t="s">
        <v>8</v>
      </c>
      <c r="N60" s="1" t="s">
        <v>6</v>
      </c>
      <c r="O60" s="1" t="s">
        <v>7</v>
      </c>
      <c r="P60" s="1" t="s">
        <v>8</v>
      </c>
      <c r="Q60" s="1"/>
      <c r="R60" s="1"/>
      <c r="S60" s="1"/>
      <c r="U60" s="3">
        <v>2000</v>
      </c>
    </row>
    <row r="61" spans="1:25" x14ac:dyDescent="0.25">
      <c r="A61" s="5">
        <v>41640</v>
      </c>
      <c r="D61" s="1">
        <v>100</v>
      </c>
      <c r="G61" s="1"/>
      <c r="H61" s="1"/>
      <c r="I61" s="1"/>
      <c r="J61" s="1"/>
      <c r="K61" s="1"/>
      <c r="L61" s="1"/>
      <c r="N61" s="1"/>
      <c r="O61" s="1"/>
      <c r="P61" s="1"/>
      <c r="Q61" s="1"/>
      <c r="R61" s="1"/>
      <c r="S61" s="1"/>
    </row>
    <row r="62" spans="1:25" x14ac:dyDescent="0.25">
      <c r="A62" s="5">
        <v>41671</v>
      </c>
      <c r="D62" s="1">
        <v>100</v>
      </c>
      <c r="G62" s="1"/>
      <c r="H62" s="1"/>
      <c r="I62" s="1"/>
      <c r="J62" s="1"/>
      <c r="K62" s="1"/>
      <c r="L62" s="1"/>
      <c r="N62" s="1"/>
      <c r="O62" s="1"/>
      <c r="P62" s="1"/>
      <c r="Q62" s="1"/>
      <c r="R62" s="1"/>
      <c r="S62" s="1"/>
    </row>
    <row r="63" spans="1:25" x14ac:dyDescent="0.25">
      <c r="A63" s="5">
        <v>41699</v>
      </c>
      <c r="D63" s="1">
        <v>100</v>
      </c>
      <c r="G63" s="1"/>
      <c r="H63" s="1"/>
      <c r="I63" s="1"/>
      <c r="J63" s="1"/>
      <c r="K63" s="1"/>
      <c r="L63" s="1"/>
      <c r="N63" s="1"/>
      <c r="O63" s="1"/>
      <c r="P63" s="1"/>
      <c r="Q63" s="1"/>
      <c r="R63" s="1"/>
      <c r="S63" s="1"/>
    </row>
    <row r="64" spans="1:25" x14ac:dyDescent="0.25">
      <c r="A64" s="5">
        <v>41730</v>
      </c>
      <c r="D64" s="1">
        <v>100</v>
      </c>
      <c r="G64" s="1"/>
      <c r="H64" s="1"/>
      <c r="I64" s="1"/>
      <c r="J64" s="1"/>
      <c r="K64" s="1"/>
      <c r="L64" s="1"/>
      <c r="N64" s="1"/>
      <c r="O64" s="1"/>
      <c r="P64" s="1"/>
      <c r="Q64" s="1"/>
      <c r="R64" s="1"/>
      <c r="S64" s="1"/>
    </row>
    <row r="65" spans="1:21" x14ac:dyDescent="0.25">
      <c r="A65" s="5">
        <v>41760</v>
      </c>
      <c r="D65" s="1">
        <v>100</v>
      </c>
      <c r="G65" s="1"/>
      <c r="H65" s="1"/>
      <c r="I65" s="1"/>
      <c r="J65" s="1"/>
      <c r="K65" s="1"/>
      <c r="L65" s="1"/>
      <c r="N65" s="1"/>
      <c r="O65" s="1"/>
      <c r="P65" s="1"/>
      <c r="Q65" s="1"/>
      <c r="R65" s="1"/>
      <c r="S65" s="1"/>
    </row>
    <row r="66" spans="1:21" x14ac:dyDescent="0.25">
      <c r="A66" s="5">
        <v>41791</v>
      </c>
      <c r="D66" s="1">
        <v>100</v>
      </c>
      <c r="G66" s="1"/>
      <c r="H66" s="1"/>
      <c r="I66" s="1"/>
      <c r="J66" s="1"/>
      <c r="K66" s="1"/>
      <c r="L66" s="1"/>
      <c r="N66" s="1"/>
      <c r="O66" s="1"/>
      <c r="P66" s="1"/>
      <c r="Q66" s="1"/>
      <c r="R66" s="1"/>
      <c r="S66" s="1"/>
    </row>
    <row r="67" spans="1:21" x14ac:dyDescent="0.25">
      <c r="A67" s="5">
        <v>41821</v>
      </c>
      <c r="D67" s="1">
        <v>100</v>
      </c>
      <c r="G67" s="1"/>
      <c r="H67" s="1"/>
      <c r="I67" s="1"/>
      <c r="J67" s="1"/>
      <c r="K67" s="1"/>
      <c r="L67" s="1"/>
      <c r="N67" s="1"/>
      <c r="O67" s="1"/>
      <c r="P67" s="1"/>
      <c r="Q67" s="1"/>
      <c r="R67" s="1"/>
      <c r="S67" s="1"/>
    </row>
    <row r="68" spans="1:21" x14ac:dyDescent="0.25">
      <c r="A68" s="5">
        <v>41852</v>
      </c>
      <c r="D68" s="1">
        <v>100</v>
      </c>
      <c r="G68" s="1"/>
      <c r="H68" s="1"/>
      <c r="I68" s="1"/>
      <c r="J68" s="1"/>
      <c r="K68" s="1"/>
      <c r="L68" s="1"/>
      <c r="N68" s="1"/>
      <c r="O68" s="1"/>
      <c r="P68" s="1"/>
      <c r="Q68" s="1"/>
      <c r="R68" s="1"/>
      <c r="S68" s="1"/>
    </row>
    <row r="69" spans="1:21" x14ac:dyDescent="0.25">
      <c r="A69" s="5">
        <v>41883</v>
      </c>
      <c r="D69" s="1">
        <v>100</v>
      </c>
      <c r="G69" s="1"/>
      <c r="H69" s="1"/>
      <c r="I69" s="1"/>
      <c r="J69" s="1"/>
      <c r="K69" s="1"/>
      <c r="L69" s="1"/>
      <c r="N69" s="1"/>
      <c r="O69" s="1"/>
      <c r="P69" s="1"/>
      <c r="Q69" s="1"/>
      <c r="R69" s="1"/>
      <c r="S69" s="1"/>
    </row>
    <row r="70" spans="1:21" x14ac:dyDescent="0.25">
      <c r="A70" s="5">
        <v>41913</v>
      </c>
      <c r="D70" s="1">
        <v>100</v>
      </c>
      <c r="G70" s="1"/>
      <c r="H70" s="1"/>
      <c r="I70" s="1"/>
      <c r="J70" s="1"/>
      <c r="K70" s="1"/>
      <c r="L70" s="1"/>
      <c r="N70" s="1"/>
      <c r="O70" s="1"/>
      <c r="P70" s="1"/>
      <c r="Q70" s="1"/>
      <c r="R70" s="1"/>
      <c r="S70" s="1"/>
    </row>
    <row r="71" spans="1:21" x14ac:dyDescent="0.25">
      <c r="A71" s="5">
        <v>41944</v>
      </c>
      <c r="D71" s="1">
        <v>100</v>
      </c>
      <c r="G71" s="1"/>
      <c r="H71" s="1"/>
      <c r="I71" s="1"/>
      <c r="J71" s="1"/>
      <c r="K71" s="1"/>
      <c r="L71" s="1"/>
      <c r="N71" s="1"/>
      <c r="O71" s="1"/>
      <c r="P71" s="1"/>
      <c r="Q71" s="1"/>
      <c r="R71" s="1"/>
      <c r="S71" s="1"/>
    </row>
    <row r="72" spans="1:21" x14ac:dyDescent="0.25">
      <c r="A72" s="5">
        <v>41974</v>
      </c>
      <c r="D72" s="1">
        <v>100</v>
      </c>
      <c r="G72" s="1"/>
      <c r="H72" s="1"/>
      <c r="I72" s="1"/>
      <c r="J72" s="1"/>
      <c r="K72" s="1"/>
      <c r="L72" s="1"/>
      <c r="N72" s="1"/>
      <c r="O72" s="1"/>
      <c r="P72" s="1"/>
      <c r="Q72" s="1"/>
      <c r="R72" s="1"/>
      <c r="S72" s="1"/>
    </row>
    <row r="73" spans="1:21" x14ac:dyDescent="0.25">
      <c r="A73" s="5">
        <v>42005</v>
      </c>
      <c r="B73" s="1">
        <v>11.079000000000001</v>
      </c>
      <c r="C73" s="1">
        <v>20.14</v>
      </c>
      <c r="D73" s="1">
        <v>100</v>
      </c>
      <c r="G73" s="2">
        <f t="shared" ref="G73:I88" si="21">N73/$U73</f>
        <v>0.4</v>
      </c>
      <c r="H73" s="2">
        <f t="shared" si="21"/>
        <v>0.4</v>
      </c>
      <c r="I73" s="2">
        <f t="shared" si="21"/>
        <v>0.2</v>
      </c>
      <c r="J73" s="6">
        <v>0.4</v>
      </c>
      <c r="K73" s="6">
        <v>0.4</v>
      </c>
      <c r="L73" s="6">
        <v>0.2</v>
      </c>
      <c r="N73" s="3">
        <f>J73*$U$3</f>
        <v>800</v>
      </c>
      <c r="O73" s="3">
        <f>K73*$U$3</f>
        <v>800</v>
      </c>
      <c r="P73" s="3">
        <f>L73*$U$3</f>
        <v>400</v>
      </c>
      <c r="Q73" s="7">
        <f t="shared" ref="Q73:S88" si="22">J73*$U73</f>
        <v>800</v>
      </c>
      <c r="R73" s="7">
        <f t="shared" si="22"/>
        <v>800</v>
      </c>
      <c r="S73" s="7">
        <f t="shared" si="22"/>
        <v>400</v>
      </c>
      <c r="U73" s="3">
        <f>SUM(N73:P73)</f>
        <v>2000</v>
      </c>
    </row>
    <row r="74" spans="1:21" x14ac:dyDescent="0.25">
      <c r="A74" s="5">
        <v>42036</v>
      </c>
      <c r="B74" s="1">
        <v>12.7</v>
      </c>
      <c r="C74" s="1">
        <v>22.6</v>
      </c>
      <c r="D74" s="1">
        <v>100</v>
      </c>
      <c r="G74" s="2">
        <f t="shared" si="21"/>
        <v>0.41406187662280919</v>
      </c>
      <c r="H74" s="2">
        <f t="shared" si="21"/>
        <v>0.40533215758569052</v>
      </c>
      <c r="I74" s="2">
        <f t="shared" si="21"/>
        <v>0.18060596579150015</v>
      </c>
      <c r="J74" s="2">
        <f t="shared" ref="J74:L79" si="23">G74</f>
        <v>0.41406187662280919</v>
      </c>
      <c r="K74" s="2">
        <f t="shared" si="23"/>
        <v>0.40533215758569052</v>
      </c>
      <c r="L74" s="2">
        <f t="shared" si="23"/>
        <v>0.18060596579150015</v>
      </c>
      <c r="N74" s="3">
        <f t="shared" ref="N74:O89" si="24">B74/B73*Q73</f>
        <v>917.05027529560414</v>
      </c>
      <c r="O74" s="3">
        <f t="shared" si="24"/>
        <v>897.71598808341616</v>
      </c>
      <c r="P74" s="3">
        <f t="shared" ref="P74:P100" si="25">S73</f>
        <v>400</v>
      </c>
      <c r="Q74" s="7">
        <f t="shared" si="22"/>
        <v>917.05027529560414</v>
      </c>
      <c r="R74" s="7">
        <f t="shared" si="22"/>
        <v>897.71598808341616</v>
      </c>
      <c r="S74" s="7">
        <f t="shared" si="22"/>
        <v>400</v>
      </c>
      <c r="U74" s="3">
        <f t="shared" ref="U74:U110" si="26">SUM(N74:P74)</f>
        <v>2214.7662633790205</v>
      </c>
    </row>
    <row r="75" spans="1:21" x14ac:dyDescent="0.25">
      <c r="A75" s="5">
        <v>42064</v>
      </c>
      <c r="B75" s="1">
        <v>14.561999999999999</v>
      </c>
      <c r="C75" s="1">
        <v>21.84</v>
      </c>
      <c r="D75" s="1">
        <v>100</v>
      </c>
      <c r="G75" s="2">
        <f t="shared" si="21"/>
        <v>0.45342353236981325</v>
      </c>
      <c r="H75" s="2">
        <f t="shared" si="21"/>
        <v>0.37409056888258474</v>
      </c>
      <c r="I75" s="2">
        <f t="shared" si="21"/>
        <v>0.17248589874760203</v>
      </c>
      <c r="J75" s="2">
        <f t="shared" si="23"/>
        <v>0.45342353236981325</v>
      </c>
      <c r="K75" s="2">
        <f t="shared" si="23"/>
        <v>0.37409056888258474</v>
      </c>
      <c r="L75" s="2">
        <f t="shared" si="23"/>
        <v>0.17248589874760203</v>
      </c>
      <c r="N75" s="3">
        <f t="shared" si="24"/>
        <v>1051.5028432168967</v>
      </c>
      <c r="O75" s="3">
        <f t="shared" si="24"/>
        <v>867.52730883813308</v>
      </c>
      <c r="P75" s="3">
        <f t="shared" si="25"/>
        <v>400</v>
      </c>
      <c r="Q75" s="7">
        <f t="shared" si="22"/>
        <v>1051.5028432168967</v>
      </c>
      <c r="R75" s="7">
        <f t="shared" si="22"/>
        <v>867.52730883813308</v>
      </c>
      <c r="S75" s="7">
        <f t="shared" si="22"/>
        <v>400</v>
      </c>
      <c r="U75" s="3">
        <f t="shared" si="26"/>
        <v>2319.0301520550297</v>
      </c>
    </row>
    <row r="76" spans="1:21" x14ac:dyDescent="0.25">
      <c r="A76" s="5">
        <v>42095</v>
      </c>
      <c r="B76" s="1">
        <v>14.954000000000001</v>
      </c>
      <c r="C76" s="1">
        <v>19.54</v>
      </c>
      <c r="D76" s="1">
        <v>100</v>
      </c>
      <c r="G76" s="2">
        <f t="shared" si="21"/>
        <v>0.47864378711672462</v>
      </c>
      <c r="H76" s="2">
        <f t="shared" si="21"/>
        <v>0.34404932116647086</v>
      </c>
      <c r="I76" s="2">
        <f t="shared" si="21"/>
        <v>0.17730689171680461</v>
      </c>
      <c r="J76" s="2">
        <f t="shared" si="23"/>
        <v>0.47864378711672462</v>
      </c>
      <c r="K76" s="2">
        <f t="shared" si="23"/>
        <v>0.34404932116647086</v>
      </c>
      <c r="L76" s="2">
        <f t="shared" si="23"/>
        <v>0.17730689171680461</v>
      </c>
      <c r="N76" s="3">
        <f t="shared" si="24"/>
        <v>1079.8086469898005</v>
      </c>
      <c r="O76" s="3">
        <f t="shared" si="24"/>
        <v>776.16683217477646</v>
      </c>
      <c r="P76" s="3">
        <f t="shared" si="25"/>
        <v>400</v>
      </c>
      <c r="Q76" s="7">
        <f t="shared" si="22"/>
        <v>1079.8086469898005</v>
      </c>
      <c r="R76" s="7">
        <f t="shared" si="22"/>
        <v>776.16683217477646</v>
      </c>
      <c r="S76" s="7">
        <f t="shared" si="22"/>
        <v>400</v>
      </c>
      <c r="U76" s="3">
        <f t="shared" si="26"/>
        <v>2255.9754791645769</v>
      </c>
    </row>
    <row r="77" spans="1:21" x14ac:dyDescent="0.25">
      <c r="A77" s="5">
        <v>42125</v>
      </c>
      <c r="B77" s="1">
        <v>15.305999999999999</v>
      </c>
      <c r="C77" s="1">
        <v>21.88</v>
      </c>
      <c r="D77" s="1">
        <v>100</v>
      </c>
      <c r="G77" s="2">
        <f t="shared" si="21"/>
        <v>0.46548726695065268</v>
      </c>
      <c r="H77" s="2">
        <f t="shared" si="21"/>
        <v>0.366045026576517</v>
      </c>
      <c r="I77" s="2">
        <f t="shared" si="21"/>
        <v>0.1684677064728303</v>
      </c>
      <c r="J77" s="2">
        <f t="shared" si="23"/>
        <v>0.46548726695065268</v>
      </c>
      <c r="K77" s="2">
        <f t="shared" si="23"/>
        <v>0.366045026576517</v>
      </c>
      <c r="L77" s="2">
        <f t="shared" si="23"/>
        <v>0.1684677064728303</v>
      </c>
      <c r="N77" s="3">
        <f t="shared" si="24"/>
        <v>1105.2261034389385</v>
      </c>
      <c r="O77" s="3">
        <f t="shared" si="24"/>
        <v>869.11618669314782</v>
      </c>
      <c r="P77" s="3">
        <f t="shared" si="25"/>
        <v>400</v>
      </c>
      <c r="Q77" s="7">
        <f t="shared" si="22"/>
        <v>1105.2261034389385</v>
      </c>
      <c r="R77" s="7">
        <f t="shared" si="22"/>
        <v>869.11618669314782</v>
      </c>
      <c r="S77" s="7">
        <f t="shared" si="22"/>
        <v>400</v>
      </c>
      <c r="U77" s="3">
        <f t="shared" si="26"/>
        <v>2374.3422901320864</v>
      </c>
    </row>
    <row r="78" spans="1:21" x14ac:dyDescent="0.25">
      <c r="A78" s="5">
        <v>42156</v>
      </c>
      <c r="B78" s="1">
        <v>15.51</v>
      </c>
      <c r="C78" s="1">
        <v>21.7</v>
      </c>
      <c r="D78" s="1">
        <v>100</v>
      </c>
      <c r="G78" s="2">
        <f t="shared" si="21"/>
        <v>0.47019014324696895</v>
      </c>
      <c r="H78" s="2">
        <f t="shared" si="21"/>
        <v>0.36187830945989219</v>
      </c>
      <c r="I78" s="2">
        <f t="shared" si="21"/>
        <v>0.16793154729313894</v>
      </c>
      <c r="J78" s="2">
        <f t="shared" si="23"/>
        <v>0.47019014324696895</v>
      </c>
      <c r="K78" s="2">
        <f t="shared" si="23"/>
        <v>0.36187830945989219</v>
      </c>
      <c r="L78" s="2">
        <f t="shared" si="23"/>
        <v>0.16793154729313894</v>
      </c>
      <c r="N78" s="3">
        <f t="shared" si="24"/>
        <v>1119.9566747901433</v>
      </c>
      <c r="O78" s="3">
        <f t="shared" si="24"/>
        <v>861.9662363455808</v>
      </c>
      <c r="P78" s="3">
        <f t="shared" si="25"/>
        <v>400</v>
      </c>
      <c r="Q78" s="7">
        <f t="shared" si="22"/>
        <v>1119.9566747901433</v>
      </c>
      <c r="R78" s="7">
        <f t="shared" si="22"/>
        <v>861.9662363455808</v>
      </c>
      <c r="S78" s="7">
        <f t="shared" si="22"/>
        <v>400</v>
      </c>
      <c r="U78" s="3">
        <f t="shared" si="26"/>
        <v>2381.922911135724</v>
      </c>
    </row>
    <row r="79" spans="1:21" x14ac:dyDescent="0.25">
      <c r="A79" s="5">
        <v>42186</v>
      </c>
      <c r="B79" s="1">
        <v>14.346</v>
      </c>
      <c r="C79" s="1">
        <v>20.100000000000001</v>
      </c>
      <c r="D79" s="1">
        <v>100</v>
      </c>
      <c r="G79" s="2">
        <f t="shared" si="21"/>
        <v>0.46363421965404733</v>
      </c>
      <c r="H79" s="2">
        <f t="shared" si="21"/>
        <v>0.35734014534151959</v>
      </c>
      <c r="I79" s="2">
        <f t="shared" si="21"/>
        <v>0.17902563500443297</v>
      </c>
      <c r="J79" s="2">
        <f t="shared" si="23"/>
        <v>0.46363421965404733</v>
      </c>
      <c r="K79" s="2">
        <f t="shared" si="23"/>
        <v>0.35734014534151959</v>
      </c>
      <c r="L79" s="2">
        <f t="shared" si="23"/>
        <v>0.17902563500443297</v>
      </c>
      <c r="N79" s="3">
        <f t="shared" si="24"/>
        <v>1035.905767668562</v>
      </c>
      <c r="O79" s="3">
        <f t="shared" si="24"/>
        <v>798.41112214498503</v>
      </c>
      <c r="P79" s="3">
        <f t="shared" si="25"/>
        <v>400</v>
      </c>
      <c r="Q79" s="7">
        <f t="shared" si="22"/>
        <v>1035.905767668562</v>
      </c>
      <c r="R79" s="7">
        <f t="shared" si="22"/>
        <v>798.41112214498503</v>
      </c>
      <c r="S79" s="7">
        <f t="shared" si="22"/>
        <v>400</v>
      </c>
      <c r="U79" s="3">
        <f t="shared" si="26"/>
        <v>2234.3168898135473</v>
      </c>
    </row>
    <row r="80" spans="1:21" x14ac:dyDescent="0.25">
      <c r="A80" s="5">
        <v>42217</v>
      </c>
      <c r="B80" s="1">
        <v>15.86</v>
      </c>
      <c r="C80" s="1">
        <v>16.86</v>
      </c>
      <c r="D80" s="1">
        <v>100</v>
      </c>
      <c r="G80" s="2">
        <f t="shared" si="21"/>
        <v>0.51704733288681892</v>
      </c>
      <c r="H80" s="2">
        <f t="shared" si="21"/>
        <v>0.30236100882020911</v>
      </c>
      <c r="I80" s="2">
        <f t="shared" si="21"/>
        <v>0.18059165829297188</v>
      </c>
      <c r="J80" s="6">
        <v>0.4</v>
      </c>
      <c r="K80" s="6">
        <v>0.4</v>
      </c>
      <c r="L80" s="6">
        <v>0.2</v>
      </c>
      <c r="N80" s="3">
        <f t="shared" si="24"/>
        <v>1145.229713873093</v>
      </c>
      <c r="O80" s="3">
        <f t="shared" si="24"/>
        <v>669.71201588877841</v>
      </c>
      <c r="P80" s="3">
        <f t="shared" si="25"/>
        <v>400</v>
      </c>
      <c r="Q80" s="7">
        <f t="shared" si="22"/>
        <v>885.97669190474869</v>
      </c>
      <c r="R80" s="7">
        <f t="shared" si="22"/>
        <v>885.97669190474869</v>
      </c>
      <c r="S80" s="7">
        <f t="shared" si="22"/>
        <v>442.98834595237435</v>
      </c>
      <c r="U80" s="3">
        <f t="shared" si="26"/>
        <v>2214.9417297618716</v>
      </c>
    </row>
    <row r="81" spans="1:21" x14ac:dyDescent="0.25">
      <c r="A81" s="5">
        <v>42248</v>
      </c>
      <c r="B81" s="1">
        <v>12.757</v>
      </c>
      <c r="C81" s="1">
        <v>17.54</v>
      </c>
      <c r="D81" s="1">
        <v>100</v>
      </c>
      <c r="G81" s="2">
        <f t="shared" si="21"/>
        <v>0.34305305467166208</v>
      </c>
      <c r="H81" s="2">
        <f t="shared" si="21"/>
        <v>0.44369847597454937</v>
      </c>
      <c r="I81" s="2">
        <f t="shared" si="21"/>
        <v>0.21324846935378852</v>
      </c>
      <c r="J81" s="2">
        <f>G81</f>
        <v>0.34305305467166208</v>
      </c>
      <c r="K81" s="2">
        <f>H81</f>
        <v>0.44369847597454937</v>
      </c>
      <c r="L81" s="2">
        <f>I81</f>
        <v>0.21324846935378852</v>
      </c>
      <c r="N81" s="3">
        <f t="shared" si="24"/>
        <v>712.63585489463298</v>
      </c>
      <c r="O81" s="3">
        <f t="shared" si="24"/>
        <v>921.71003416425231</v>
      </c>
      <c r="P81" s="3">
        <f t="shared" si="25"/>
        <v>442.98834595237435</v>
      </c>
      <c r="Q81" s="7">
        <f t="shared" si="22"/>
        <v>712.63585489463298</v>
      </c>
      <c r="R81" s="7">
        <f t="shared" si="22"/>
        <v>921.71003416425231</v>
      </c>
      <c r="S81" s="7">
        <f t="shared" si="22"/>
        <v>442.98834595237435</v>
      </c>
      <c r="U81" s="3">
        <f t="shared" si="26"/>
        <v>2077.3342350112598</v>
      </c>
    </row>
    <row r="82" spans="1:21" x14ac:dyDescent="0.25">
      <c r="A82" s="5">
        <v>42278</v>
      </c>
      <c r="B82" s="1">
        <v>12.260999999999999</v>
      </c>
      <c r="C82" s="1">
        <v>18.16</v>
      </c>
      <c r="D82" s="1">
        <v>100</v>
      </c>
      <c r="G82" s="2">
        <f t="shared" si="21"/>
        <v>0.32894335805929953</v>
      </c>
      <c r="H82" s="2">
        <f t="shared" si="21"/>
        <v>0.45830720637995936</v>
      </c>
      <c r="I82" s="2">
        <f t="shared" si="21"/>
        <v>0.212749435560741</v>
      </c>
      <c r="J82" s="2">
        <f t="shared" ref="J82:L110" si="27">G82</f>
        <v>0.32894335805929953</v>
      </c>
      <c r="K82" s="2">
        <f t="shared" si="27"/>
        <v>0.45830720637995936</v>
      </c>
      <c r="L82" s="2">
        <f t="shared" si="27"/>
        <v>0.212749435560741</v>
      </c>
      <c r="N82" s="3">
        <f t="shared" si="24"/>
        <v>684.92813489559421</v>
      </c>
      <c r="O82" s="3">
        <f t="shared" si="24"/>
        <v>954.29043445968216</v>
      </c>
      <c r="P82" s="3">
        <f t="shared" si="25"/>
        <v>442.98834595237435</v>
      </c>
      <c r="Q82" s="7">
        <f t="shared" si="22"/>
        <v>684.92813489559421</v>
      </c>
      <c r="R82" s="7">
        <f t="shared" si="22"/>
        <v>954.29043445968216</v>
      </c>
      <c r="S82" s="7">
        <f t="shared" si="22"/>
        <v>442.98834595237435</v>
      </c>
      <c r="U82" s="3">
        <f t="shared" si="26"/>
        <v>2082.2069153076509</v>
      </c>
    </row>
    <row r="83" spans="1:21" x14ac:dyDescent="0.25">
      <c r="A83" s="5">
        <v>42309</v>
      </c>
      <c r="B83" s="1">
        <v>14.202</v>
      </c>
      <c r="C83" s="1">
        <v>19.739999999999998</v>
      </c>
      <c r="D83" s="1">
        <v>100</v>
      </c>
      <c r="G83" s="2">
        <f t="shared" si="21"/>
        <v>0.34893335963386302</v>
      </c>
      <c r="H83" s="2">
        <f t="shared" si="21"/>
        <v>0.45623200144932707</v>
      </c>
      <c r="I83" s="2">
        <f t="shared" si="21"/>
        <v>0.19483463891680983</v>
      </c>
      <c r="J83" s="2">
        <f t="shared" si="27"/>
        <v>0.34893335963386302</v>
      </c>
      <c r="K83" s="2">
        <f t="shared" si="27"/>
        <v>0.45623200144932707</v>
      </c>
      <c r="L83" s="2">
        <f t="shared" si="27"/>
        <v>0.19483463891680983</v>
      </c>
      <c r="N83" s="3">
        <f t="shared" si="24"/>
        <v>793.35693432731671</v>
      </c>
      <c r="O83" s="3">
        <f t="shared" si="24"/>
        <v>1037.3179061802932</v>
      </c>
      <c r="P83" s="3">
        <f t="shared" si="25"/>
        <v>442.98834595237435</v>
      </c>
      <c r="Q83" s="7">
        <f t="shared" si="22"/>
        <v>793.35693432731671</v>
      </c>
      <c r="R83" s="7">
        <f t="shared" si="22"/>
        <v>1037.3179061802932</v>
      </c>
      <c r="S83" s="7">
        <f t="shared" si="22"/>
        <v>442.98834595237435</v>
      </c>
      <c r="U83" s="3">
        <f t="shared" si="26"/>
        <v>2273.6631864599844</v>
      </c>
    </row>
    <row r="84" spans="1:21" x14ac:dyDescent="0.25">
      <c r="A84" s="5">
        <v>42339</v>
      </c>
      <c r="B84" s="1">
        <v>14.784000000000001</v>
      </c>
      <c r="C84" s="1">
        <v>18.45</v>
      </c>
      <c r="D84" s="1">
        <v>100</v>
      </c>
      <c r="G84" s="2">
        <f t="shared" si="21"/>
        <v>0.36895714797278484</v>
      </c>
      <c r="H84" s="2">
        <f t="shared" si="21"/>
        <v>0.43313767187135871</v>
      </c>
      <c r="I84" s="2">
        <f t="shared" si="21"/>
        <v>0.19790518015585651</v>
      </c>
      <c r="J84" s="2">
        <f t="shared" si="27"/>
        <v>0.36895714797278484</v>
      </c>
      <c r="K84" s="2">
        <f t="shared" si="27"/>
        <v>0.43313767187135871</v>
      </c>
      <c r="L84" s="2">
        <f t="shared" si="27"/>
        <v>0.19790518015585651</v>
      </c>
      <c r="N84" s="3">
        <f t="shared" si="24"/>
        <v>825.86881545522124</v>
      </c>
      <c r="O84" s="3">
        <f t="shared" si="24"/>
        <v>969.52965395270576</v>
      </c>
      <c r="P84" s="3">
        <f t="shared" si="25"/>
        <v>442.98834595237435</v>
      </c>
      <c r="Q84" s="7">
        <f t="shared" si="22"/>
        <v>825.86881545522124</v>
      </c>
      <c r="R84" s="7">
        <f t="shared" si="22"/>
        <v>969.52965395270576</v>
      </c>
      <c r="S84" s="7">
        <f t="shared" si="22"/>
        <v>442.98834595237435</v>
      </c>
      <c r="U84" s="3">
        <f t="shared" si="26"/>
        <v>2238.3868153603012</v>
      </c>
    </row>
    <row r="85" spans="1:21" x14ac:dyDescent="0.25">
      <c r="A85" s="5">
        <v>42370</v>
      </c>
      <c r="B85" s="1">
        <v>12.253</v>
      </c>
      <c r="C85" s="1">
        <v>16.489999999999998</v>
      </c>
      <c r="D85" s="1">
        <v>100</v>
      </c>
      <c r="G85" s="2">
        <f t="shared" si="21"/>
        <v>0.34326989021475945</v>
      </c>
      <c r="H85" s="2">
        <f t="shared" si="21"/>
        <v>0.43456980378646143</v>
      </c>
      <c r="I85" s="2">
        <f t="shared" si="21"/>
        <v>0.22216030599877917</v>
      </c>
      <c r="J85" s="2">
        <f t="shared" si="27"/>
        <v>0.34326989021475945</v>
      </c>
      <c r="K85" s="2">
        <f t="shared" si="27"/>
        <v>0.43456980378646143</v>
      </c>
      <c r="L85" s="2">
        <f t="shared" si="27"/>
        <v>0.22216030599877917</v>
      </c>
      <c r="N85" s="3">
        <f t="shared" si="24"/>
        <v>684.48123618593252</v>
      </c>
      <c r="O85" s="3">
        <f t="shared" si="24"/>
        <v>866.53354979296023</v>
      </c>
      <c r="P85" s="3">
        <f t="shared" si="25"/>
        <v>442.98834595237435</v>
      </c>
      <c r="Q85" s="7">
        <f t="shared" si="22"/>
        <v>684.48123618593252</v>
      </c>
      <c r="R85" s="7">
        <f t="shared" si="22"/>
        <v>866.53354979296023</v>
      </c>
      <c r="S85" s="7">
        <f t="shared" si="22"/>
        <v>442.98834595237435</v>
      </c>
      <c r="U85" s="3">
        <f t="shared" si="26"/>
        <v>1994.003131931267</v>
      </c>
    </row>
    <row r="86" spans="1:21" x14ac:dyDescent="0.25">
      <c r="A86" s="5">
        <v>42401</v>
      </c>
      <c r="B86" s="1">
        <v>11.585000000000001</v>
      </c>
      <c r="C86" s="1">
        <v>16.16</v>
      </c>
      <c r="D86" s="1">
        <v>100</v>
      </c>
      <c r="G86" s="2">
        <f t="shared" si="21"/>
        <v>0.33370281751621556</v>
      </c>
      <c r="H86" s="2">
        <f t="shared" si="21"/>
        <v>0.43787565957454083</v>
      </c>
      <c r="I86" s="2">
        <f t="shared" si="21"/>
        <v>0.22842152290924367</v>
      </c>
      <c r="J86" s="2">
        <f t="shared" si="27"/>
        <v>0.33370281751621556</v>
      </c>
      <c r="K86" s="2">
        <f t="shared" si="27"/>
        <v>0.43787565957454083</v>
      </c>
      <c r="L86" s="2">
        <f t="shared" si="27"/>
        <v>0.22842152290924367</v>
      </c>
      <c r="N86" s="3">
        <f t="shared" si="24"/>
        <v>647.16519392916257</v>
      </c>
      <c r="O86" s="3">
        <f t="shared" si="24"/>
        <v>849.1923689905542</v>
      </c>
      <c r="P86" s="3">
        <f t="shared" si="25"/>
        <v>442.98834595237435</v>
      </c>
      <c r="Q86" s="7">
        <f t="shared" si="22"/>
        <v>647.16519392916257</v>
      </c>
      <c r="R86" s="7">
        <f t="shared" si="22"/>
        <v>849.1923689905542</v>
      </c>
      <c r="S86" s="7">
        <f t="shared" si="22"/>
        <v>442.98834595237435</v>
      </c>
      <c r="U86" s="3">
        <f t="shared" si="26"/>
        <v>1939.3459088720911</v>
      </c>
    </row>
    <row r="87" spans="1:21" x14ac:dyDescent="0.25">
      <c r="A87" s="5">
        <v>42430</v>
      </c>
      <c r="B87" s="1">
        <v>11.106</v>
      </c>
      <c r="C87" s="1">
        <v>21.84</v>
      </c>
      <c r="D87" s="1">
        <v>100</v>
      </c>
      <c r="G87" s="2">
        <f t="shared" si="21"/>
        <v>0.28059182050674353</v>
      </c>
      <c r="H87" s="2">
        <f t="shared" si="21"/>
        <v>0.51905763594756271</v>
      </c>
      <c r="I87" s="2">
        <f t="shared" si="21"/>
        <v>0.20035054354569376</v>
      </c>
      <c r="J87" s="6">
        <v>0.4</v>
      </c>
      <c r="K87" s="6">
        <v>0.4</v>
      </c>
      <c r="L87" s="6">
        <v>0.2</v>
      </c>
      <c r="N87" s="3">
        <f t="shared" si="24"/>
        <v>620.40713368815534</v>
      </c>
      <c r="O87" s="3">
        <f t="shared" si="24"/>
        <v>1147.6708749228778</v>
      </c>
      <c r="P87" s="3">
        <f t="shared" si="25"/>
        <v>442.98834595237435</v>
      </c>
      <c r="Q87" s="7">
        <f t="shared" si="22"/>
        <v>884.42654182536307</v>
      </c>
      <c r="R87" s="7">
        <f t="shared" si="22"/>
        <v>884.42654182536307</v>
      </c>
      <c r="S87" s="7">
        <f t="shared" si="22"/>
        <v>442.21327091268154</v>
      </c>
      <c r="U87" s="3">
        <f t="shared" si="26"/>
        <v>2211.0663545634075</v>
      </c>
    </row>
    <row r="88" spans="1:21" x14ac:dyDescent="0.25">
      <c r="A88" s="5">
        <v>42461</v>
      </c>
      <c r="B88" s="1">
        <v>11.048</v>
      </c>
      <c r="C88" s="1">
        <v>22.4</v>
      </c>
      <c r="D88" s="1">
        <v>100</v>
      </c>
      <c r="G88" s="2">
        <f t="shared" si="21"/>
        <v>0.3946874493326335</v>
      </c>
      <c r="H88" s="2">
        <f t="shared" si="21"/>
        <v>0.40693280717133884</v>
      </c>
      <c r="I88" s="2">
        <f t="shared" si="21"/>
        <v>0.19837974349602769</v>
      </c>
      <c r="J88" s="2">
        <f t="shared" si="27"/>
        <v>0.3946874493326335</v>
      </c>
      <c r="K88" s="2">
        <f t="shared" si="27"/>
        <v>0.40693280717133884</v>
      </c>
      <c r="L88" s="2">
        <f t="shared" si="27"/>
        <v>0.19837974349602769</v>
      </c>
      <c r="N88" s="3">
        <f t="shared" si="24"/>
        <v>879.80771061467772</v>
      </c>
      <c r="O88" s="3">
        <f t="shared" si="24"/>
        <v>907.10414546191078</v>
      </c>
      <c r="P88" s="3">
        <f t="shared" si="25"/>
        <v>442.21327091268154</v>
      </c>
      <c r="Q88" s="7">
        <f t="shared" si="22"/>
        <v>879.80771061467772</v>
      </c>
      <c r="R88" s="7">
        <f t="shared" si="22"/>
        <v>907.10414546191078</v>
      </c>
      <c r="S88" s="7">
        <f t="shared" si="22"/>
        <v>442.21327091268154</v>
      </c>
      <c r="U88" s="3">
        <f t="shared" si="26"/>
        <v>2229.12512698927</v>
      </c>
    </row>
    <row r="89" spans="1:21" x14ac:dyDescent="0.25">
      <c r="A89" s="5">
        <v>42491</v>
      </c>
      <c r="B89" s="1">
        <v>11.8</v>
      </c>
      <c r="C89" s="1">
        <v>36.57</v>
      </c>
      <c r="D89" s="1">
        <v>100</v>
      </c>
      <c r="G89" s="2">
        <f t="shared" ref="G89:I104" si="28">N89/$U89</f>
        <v>0.32823869965753949</v>
      </c>
      <c r="H89" s="2">
        <f t="shared" si="28"/>
        <v>0.51729439363073859</v>
      </c>
      <c r="I89" s="2">
        <f t="shared" si="28"/>
        <v>0.15446690671172178</v>
      </c>
      <c r="J89" s="6">
        <v>0.4</v>
      </c>
      <c r="K89" s="6">
        <v>0.4</v>
      </c>
      <c r="L89" s="6">
        <v>0.2</v>
      </c>
      <c r="N89" s="3">
        <f t="shared" si="24"/>
        <v>939.69324631183895</v>
      </c>
      <c r="O89" s="3">
        <f t="shared" si="24"/>
        <v>1480.9285089081286</v>
      </c>
      <c r="P89" s="3">
        <f t="shared" si="25"/>
        <v>442.21327091268154</v>
      </c>
      <c r="Q89" s="7">
        <f t="shared" ref="Q89:S104" si="29">J89*$U89</f>
        <v>1145.1340104530598</v>
      </c>
      <c r="R89" s="7">
        <f t="shared" si="29"/>
        <v>1145.1340104530598</v>
      </c>
      <c r="S89" s="7">
        <f t="shared" si="29"/>
        <v>572.56700522652989</v>
      </c>
      <c r="U89" s="3">
        <f t="shared" si="26"/>
        <v>2862.8350261326495</v>
      </c>
    </row>
    <row r="90" spans="1:21" x14ac:dyDescent="0.25">
      <c r="A90" s="5">
        <v>42522</v>
      </c>
      <c r="B90" s="1">
        <v>12.435</v>
      </c>
      <c r="C90" s="1">
        <v>30.85</v>
      </c>
      <c r="D90" s="1">
        <v>100</v>
      </c>
      <c r="G90" s="2">
        <f t="shared" si="28"/>
        <v>0.43956495873846263</v>
      </c>
      <c r="H90" s="2">
        <f t="shared" si="28"/>
        <v>0.35187587306234713</v>
      </c>
      <c r="I90" s="2">
        <f t="shared" si="28"/>
        <v>0.20855916819919015</v>
      </c>
      <c r="J90" s="2">
        <f t="shared" si="27"/>
        <v>0.43956495873846263</v>
      </c>
      <c r="K90" s="2">
        <f t="shared" si="27"/>
        <v>0.35187587306234713</v>
      </c>
      <c r="L90" s="2">
        <f t="shared" si="27"/>
        <v>0.20855916819919015</v>
      </c>
      <c r="N90" s="3">
        <f t="shared" ref="N90:O105" si="30">B90/B89*Q89</f>
        <v>1206.757747456254</v>
      </c>
      <c r="O90" s="3">
        <f t="shared" si="30"/>
        <v>966.02089752466225</v>
      </c>
      <c r="P90" s="3">
        <f t="shared" si="25"/>
        <v>572.56700522652989</v>
      </c>
      <c r="Q90" s="7">
        <f t="shared" si="29"/>
        <v>1206.757747456254</v>
      </c>
      <c r="R90" s="7">
        <f t="shared" si="29"/>
        <v>966.02089752466225</v>
      </c>
      <c r="S90" s="7">
        <f t="shared" si="29"/>
        <v>572.56700522652989</v>
      </c>
      <c r="U90" s="3">
        <f t="shared" si="26"/>
        <v>2745.3456502074464</v>
      </c>
    </row>
    <row r="91" spans="1:21" x14ac:dyDescent="0.25">
      <c r="A91" s="5">
        <v>42552</v>
      </c>
      <c r="B91" s="1">
        <v>11.138</v>
      </c>
      <c r="C91" s="1">
        <v>40.44</v>
      </c>
      <c r="D91" s="1">
        <v>100</v>
      </c>
      <c r="G91" s="2">
        <f t="shared" si="28"/>
        <v>0.3701964476663881</v>
      </c>
      <c r="H91" s="2">
        <f t="shared" si="28"/>
        <v>0.43370380002335057</v>
      </c>
      <c r="I91" s="2">
        <f t="shared" si="28"/>
        <v>0.19609975231026128</v>
      </c>
      <c r="J91" s="2">
        <f t="shared" si="27"/>
        <v>0.3701964476663881</v>
      </c>
      <c r="K91" s="2">
        <f t="shared" si="27"/>
        <v>0.43370380002335057</v>
      </c>
      <c r="L91" s="2">
        <f t="shared" si="27"/>
        <v>0.19609975231026128</v>
      </c>
      <c r="N91" s="3">
        <f t="shared" si="30"/>
        <v>1080.8900515615405</v>
      </c>
      <c r="O91" s="3">
        <f t="shared" si="30"/>
        <v>1266.3171830112587</v>
      </c>
      <c r="P91" s="3">
        <f t="shared" si="25"/>
        <v>572.56700522652989</v>
      </c>
      <c r="Q91" s="7">
        <f t="shared" si="29"/>
        <v>1080.8900515615405</v>
      </c>
      <c r="R91" s="7">
        <f t="shared" si="29"/>
        <v>1266.3171830112587</v>
      </c>
      <c r="S91" s="7">
        <f t="shared" si="29"/>
        <v>572.56700522652989</v>
      </c>
      <c r="U91" s="3">
        <f t="shared" si="26"/>
        <v>2919.7742397993293</v>
      </c>
    </row>
    <row r="92" spans="1:21" x14ac:dyDescent="0.25">
      <c r="A92" s="5">
        <v>42583</v>
      </c>
      <c r="B92" s="1">
        <v>12.055999999999999</v>
      </c>
      <c r="C92" s="1">
        <v>44.53</v>
      </c>
      <c r="D92" s="1">
        <v>100</v>
      </c>
      <c r="G92" s="2">
        <f t="shared" si="28"/>
        <v>0.37296851788756613</v>
      </c>
      <c r="H92" s="2">
        <f t="shared" si="28"/>
        <v>0.44450707471888368</v>
      </c>
      <c r="I92" s="2">
        <f t="shared" si="28"/>
        <v>0.18252440739355016</v>
      </c>
      <c r="J92" s="2">
        <f t="shared" si="27"/>
        <v>0.37296851788756613</v>
      </c>
      <c r="K92" s="2">
        <f t="shared" si="27"/>
        <v>0.44450707471888368</v>
      </c>
      <c r="L92" s="2">
        <f t="shared" si="27"/>
        <v>0.18252440739355016</v>
      </c>
      <c r="N92" s="3">
        <f t="shared" si="30"/>
        <v>1169.9775957645836</v>
      </c>
      <c r="O92" s="3">
        <f t="shared" si="30"/>
        <v>1394.3893214513193</v>
      </c>
      <c r="P92" s="3">
        <f t="shared" si="25"/>
        <v>572.56700522652989</v>
      </c>
      <c r="Q92" s="7">
        <f t="shared" si="29"/>
        <v>1169.9775957645836</v>
      </c>
      <c r="R92" s="7">
        <f t="shared" si="29"/>
        <v>1394.3893214513193</v>
      </c>
      <c r="S92" s="7">
        <f t="shared" si="29"/>
        <v>572.56700522652989</v>
      </c>
      <c r="U92" s="3">
        <f t="shared" si="26"/>
        <v>3136.933922442433</v>
      </c>
    </row>
    <row r="93" spans="1:21" x14ac:dyDescent="0.25">
      <c r="A93" s="5">
        <v>42614</v>
      </c>
      <c r="B93" s="1">
        <v>12.166</v>
      </c>
      <c r="C93" s="1">
        <v>36.85</v>
      </c>
      <c r="D93" s="1">
        <v>100</v>
      </c>
      <c r="G93" s="2">
        <f t="shared" si="28"/>
        <v>0.40612428099507325</v>
      </c>
      <c r="H93" s="2">
        <f t="shared" si="28"/>
        <v>0.39692246749490423</v>
      </c>
      <c r="I93" s="2">
        <f t="shared" si="28"/>
        <v>0.19695325151002238</v>
      </c>
      <c r="J93" s="2">
        <f t="shared" si="27"/>
        <v>0.40612428099507325</v>
      </c>
      <c r="K93" s="2">
        <f t="shared" si="27"/>
        <v>0.39692246749490423</v>
      </c>
      <c r="L93" s="2">
        <f t="shared" si="27"/>
        <v>0.19695325151002238</v>
      </c>
      <c r="N93" s="3">
        <f t="shared" si="30"/>
        <v>1180.6525738281293</v>
      </c>
      <c r="O93" s="3">
        <f t="shared" si="30"/>
        <v>1153.9017852117925</v>
      </c>
      <c r="P93" s="3">
        <f t="shared" si="25"/>
        <v>572.56700522652989</v>
      </c>
      <c r="Q93" s="7">
        <f t="shared" si="29"/>
        <v>1180.6525738281293</v>
      </c>
      <c r="R93" s="7">
        <f t="shared" si="29"/>
        <v>1153.9017852117925</v>
      </c>
      <c r="S93" s="7">
        <f t="shared" si="29"/>
        <v>572.56700522652989</v>
      </c>
      <c r="U93" s="3">
        <f t="shared" si="26"/>
        <v>2907.121364266452</v>
      </c>
    </row>
    <row r="94" spans="1:21" x14ac:dyDescent="0.25">
      <c r="A94" s="5">
        <v>42644</v>
      </c>
      <c r="B94" s="1">
        <v>12</v>
      </c>
      <c r="C94" s="1">
        <v>38.11</v>
      </c>
      <c r="D94" s="1">
        <v>100</v>
      </c>
      <c r="G94" s="2">
        <f t="shared" si="28"/>
        <v>0.39739165318151487</v>
      </c>
      <c r="H94" s="2">
        <f t="shared" si="28"/>
        <v>0.40722411733757363</v>
      </c>
      <c r="I94" s="2">
        <f t="shared" si="28"/>
        <v>0.19538422948091144</v>
      </c>
      <c r="J94" s="2">
        <f t="shared" si="27"/>
        <v>0.39739165318151487</v>
      </c>
      <c r="K94" s="2">
        <f t="shared" si="27"/>
        <v>0.40722411733757363</v>
      </c>
      <c r="L94" s="2">
        <f t="shared" si="27"/>
        <v>0.19538422948091144</v>
      </c>
      <c r="N94" s="3">
        <f t="shared" si="30"/>
        <v>1164.5430614776881</v>
      </c>
      <c r="O94" s="3">
        <f t="shared" si="30"/>
        <v>1193.3567716260898</v>
      </c>
      <c r="P94" s="3">
        <f t="shared" si="25"/>
        <v>572.56700522652989</v>
      </c>
      <c r="Q94" s="7">
        <f t="shared" si="29"/>
        <v>1164.5430614776881</v>
      </c>
      <c r="R94" s="7">
        <f t="shared" si="29"/>
        <v>1193.3567716260898</v>
      </c>
      <c r="S94" s="7">
        <f t="shared" si="29"/>
        <v>572.56700522652989</v>
      </c>
      <c r="U94" s="3">
        <f t="shared" si="26"/>
        <v>2930.4668383303078</v>
      </c>
    </row>
    <row r="95" spans="1:21" x14ac:dyDescent="0.25">
      <c r="A95" s="5">
        <v>42675</v>
      </c>
      <c r="B95" s="1">
        <v>12.51</v>
      </c>
      <c r="C95" s="1">
        <v>35.090000000000003</v>
      </c>
      <c r="D95" s="1">
        <v>100</v>
      </c>
      <c r="G95" s="2">
        <f t="shared" si="28"/>
        <v>0.42075240889099641</v>
      </c>
      <c r="H95" s="2">
        <f t="shared" si="28"/>
        <v>0.38081120322276224</v>
      </c>
      <c r="I95" s="2">
        <f t="shared" si="28"/>
        <v>0.19843638788624132</v>
      </c>
      <c r="J95" s="2">
        <f t="shared" si="27"/>
        <v>0.42075240889099641</v>
      </c>
      <c r="K95" s="2">
        <f t="shared" si="27"/>
        <v>0.38081120322276224</v>
      </c>
      <c r="L95" s="2">
        <f t="shared" si="27"/>
        <v>0.19843638788624132</v>
      </c>
      <c r="N95" s="3">
        <f t="shared" si="30"/>
        <v>1214.0361415904897</v>
      </c>
      <c r="O95" s="3">
        <f t="shared" si="30"/>
        <v>1098.7900581569008</v>
      </c>
      <c r="P95" s="3">
        <f t="shared" si="25"/>
        <v>572.56700522652989</v>
      </c>
      <c r="Q95" s="7">
        <f t="shared" si="29"/>
        <v>1214.0361415904897</v>
      </c>
      <c r="R95" s="7">
        <f t="shared" si="29"/>
        <v>1098.7900581569008</v>
      </c>
      <c r="S95" s="7">
        <f t="shared" si="29"/>
        <v>572.56700522652989</v>
      </c>
      <c r="U95" s="3">
        <f t="shared" si="26"/>
        <v>2885.3932049739205</v>
      </c>
    </row>
    <row r="96" spans="1:21" x14ac:dyDescent="0.25">
      <c r="A96" s="5">
        <v>42705</v>
      </c>
      <c r="B96" s="1">
        <v>12.685</v>
      </c>
      <c r="C96" s="1">
        <v>29.21</v>
      </c>
      <c r="D96" s="1">
        <v>100</v>
      </c>
      <c r="G96" s="2">
        <f t="shared" si="28"/>
        <v>0.45287143141021396</v>
      </c>
      <c r="H96" s="2">
        <f t="shared" si="28"/>
        <v>0.33649069351526789</v>
      </c>
      <c r="I96" s="2">
        <f t="shared" si="28"/>
        <v>0.21063787507451812</v>
      </c>
      <c r="J96" s="2">
        <f t="shared" si="27"/>
        <v>0.45287143141021396</v>
      </c>
      <c r="K96" s="2">
        <f t="shared" si="27"/>
        <v>0.33649069351526789</v>
      </c>
      <c r="L96" s="2">
        <f t="shared" si="27"/>
        <v>0.21063787507451812</v>
      </c>
      <c r="N96" s="3">
        <f t="shared" si="30"/>
        <v>1231.0190612370393</v>
      </c>
      <c r="O96" s="3">
        <f t="shared" si="30"/>
        <v>914.66678822351298</v>
      </c>
      <c r="P96" s="3">
        <f t="shared" si="25"/>
        <v>572.56700522652989</v>
      </c>
      <c r="Q96" s="7">
        <f t="shared" si="29"/>
        <v>1231.0190612370393</v>
      </c>
      <c r="R96" s="7">
        <f t="shared" si="29"/>
        <v>914.66678822351298</v>
      </c>
      <c r="S96" s="7">
        <f t="shared" si="29"/>
        <v>572.56700522652989</v>
      </c>
      <c r="U96" s="3">
        <f t="shared" si="26"/>
        <v>2718.2528546870822</v>
      </c>
    </row>
    <row r="97" spans="1:21" x14ac:dyDescent="0.25">
      <c r="A97" s="5">
        <v>42736</v>
      </c>
      <c r="B97" s="1">
        <v>14.349</v>
      </c>
      <c r="C97" s="1">
        <v>20.81</v>
      </c>
      <c r="D97" s="1">
        <v>100</v>
      </c>
      <c r="G97" s="2">
        <f t="shared" si="28"/>
        <v>0.53215913698415074</v>
      </c>
      <c r="H97" s="2">
        <f t="shared" si="28"/>
        <v>0.24902847830566113</v>
      </c>
      <c r="I97" s="2">
        <f t="shared" si="28"/>
        <v>0.21881238471018813</v>
      </c>
      <c r="J97" s="6">
        <v>0.4</v>
      </c>
      <c r="K97" s="6">
        <v>0.4</v>
      </c>
      <c r="L97" s="6">
        <v>0.2</v>
      </c>
      <c r="N97" s="3">
        <f t="shared" si="30"/>
        <v>1392.5023657619452</v>
      </c>
      <c r="O97" s="3">
        <f t="shared" si="30"/>
        <v>651.63354546153039</v>
      </c>
      <c r="P97" s="3">
        <f t="shared" si="25"/>
        <v>572.56700522652989</v>
      </c>
      <c r="Q97" s="7">
        <f t="shared" si="29"/>
        <v>1046.6811665800021</v>
      </c>
      <c r="R97" s="7">
        <f t="shared" si="29"/>
        <v>1046.6811665800021</v>
      </c>
      <c r="S97" s="7">
        <f t="shared" si="29"/>
        <v>523.34058329000106</v>
      </c>
      <c r="U97" s="3">
        <f t="shared" si="26"/>
        <v>2616.7029164500054</v>
      </c>
    </row>
    <row r="98" spans="1:21" x14ac:dyDescent="0.25">
      <c r="A98" s="5">
        <v>42767</v>
      </c>
      <c r="B98" s="1">
        <v>14.031000000000001</v>
      </c>
      <c r="C98" s="1">
        <v>23.99</v>
      </c>
      <c r="D98" s="1">
        <v>100</v>
      </c>
      <c r="G98" s="2">
        <f t="shared" si="28"/>
        <v>0.37170981607044967</v>
      </c>
      <c r="H98" s="2">
        <f t="shared" si="28"/>
        <v>0.43822304150225061</v>
      </c>
      <c r="I98" s="2">
        <f t="shared" si="28"/>
        <v>0.19006714242729963</v>
      </c>
      <c r="J98" s="2">
        <f t="shared" si="27"/>
        <v>0.37170981607044967</v>
      </c>
      <c r="K98" s="2">
        <f t="shared" si="27"/>
        <v>0.43822304150225061</v>
      </c>
      <c r="L98" s="2">
        <f t="shared" si="27"/>
        <v>0.19006714242729963</v>
      </c>
      <c r="N98" s="3">
        <f t="shared" si="30"/>
        <v>1023.484803699492</v>
      </c>
      <c r="O98" s="3">
        <f t="shared" si="30"/>
        <v>1206.6257177440773</v>
      </c>
      <c r="P98" s="3">
        <f t="shared" si="25"/>
        <v>523.34058329000106</v>
      </c>
      <c r="Q98" s="7">
        <f t="shared" si="29"/>
        <v>1023.484803699492</v>
      </c>
      <c r="R98" s="7">
        <f t="shared" si="29"/>
        <v>1206.6257177440773</v>
      </c>
      <c r="S98" s="7">
        <f t="shared" si="29"/>
        <v>523.34058329000106</v>
      </c>
      <c r="U98" s="3">
        <f t="shared" si="26"/>
        <v>2753.4511047335704</v>
      </c>
    </row>
    <row r="99" spans="1:21" x14ac:dyDescent="0.25">
      <c r="A99" s="5">
        <v>42795</v>
      </c>
      <c r="B99" s="1">
        <v>14.688000000000001</v>
      </c>
      <c r="C99" s="1">
        <v>23</v>
      </c>
      <c r="D99" s="1">
        <v>100</v>
      </c>
      <c r="G99" s="2">
        <f t="shared" si="28"/>
        <v>0.38937946156657327</v>
      </c>
      <c r="H99" s="2">
        <f t="shared" si="28"/>
        <v>0.42042425936143724</v>
      </c>
      <c r="I99" s="2">
        <f t="shared" si="28"/>
        <v>0.19019627907198935</v>
      </c>
      <c r="J99" s="2">
        <f t="shared" si="27"/>
        <v>0.38937946156657327</v>
      </c>
      <c r="K99" s="2">
        <f t="shared" si="27"/>
        <v>0.42042425936143724</v>
      </c>
      <c r="L99" s="2">
        <f t="shared" si="27"/>
        <v>0.19019627907198935</v>
      </c>
      <c r="N99" s="3">
        <f t="shared" si="30"/>
        <v>1071.4093647450745</v>
      </c>
      <c r="O99" s="3">
        <f t="shared" si="30"/>
        <v>1156.8316593628085</v>
      </c>
      <c r="P99" s="3">
        <f t="shared" si="25"/>
        <v>523.34058329000106</v>
      </c>
      <c r="Q99" s="7">
        <f t="shared" si="29"/>
        <v>1071.4093647450745</v>
      </c>
      <c r="R99" s="7">
        <f t="shared" si="29"/>
        <v>1156.8316593628085</v>
      </c>
      <c r="S99" s="7">
        <f t="shared" si="29"/>
        <v>523.34058329000106</v>
      </c>
      <c r="U99" s="3">
        <f t="shared" si="26"/>
        <v>2751.5816073978845</v>
      </c>
    </row>
    <row r="100" spans="1:21" x14ac:dyDescent="0.25">
      <c r="A100" s="5">
        <v>42826</v>
      </c>
      <c r="B100" s="1">
        <v>16.056000000000001</v>
      </c>
      <c r="C100" s="1">
        <v>23.9</v>
      </c>
      <c r="D100" s="1">
        <v>100</v>
      </c>
      <c r="G100" s="2">
        <f t="shared" si="28"/>
        <v>0.40433007914677899</v>
      </c>
      <c r="H100" s="2">
        <f t="shared" si="28"/>
        <v>0.41499813754239845</v>
      </c>
      <c r="I100" s="2">
        <f t="shared" si="28"/>
        <v>0.18067178331082243</v>
      </c>
      <c r="J100" s="2">
        <f t="shared" si="27"/>
        <v>0.40433007914677899</v>
      </c>
      <c r="K100" s="2">
        <f t="shared" si="27"/>
        <v>0.41499813754239845</v>
      </c>
      <c r="L100" s="2">
        <f t="shared" si="27"/>
        <v>0.18067178331082243</v>
      </c>
      <c r="N100" s="3">
        <f t="shared" si="30"/>
        <v>1171.1974918536846</v>
      </c>
      <c r="O100" s="3">
        <f t="shared" si="30"/>
        <v>1202.098985163962</v>
      </c>
      <c r="P100" s="3">
        <f t="shared" si="25"/>
        <v>523.34058329000106</v>
      </c>
      <c r="Q100" s="7">
        <f t="shared" si="29"/>
        <v>1171.1974918536846</v>
      </c>
      <c r="R100" s="7">
        <f t="shared" si="29"/>
        <v>1202.098985163962</v>
      </c>
      <c r="S100" s="7">
        <f t="shared" si="29"/>
        <v>523.34058329000106</v>
      </c>
      <c r="U100" s="3">
        <f t="shared" si="26"/>
        <v>2896.637060307648</v>
      </c>
    </row>
    <row r="101" spans="1:21" x14ac:dyDescent="0.25">
      <c r="A101" s="5">
        <v>42856</v>
      </c>
      <c r="B101" s="1">
        <v>17.145</v>
      </c>
      <c r="C101" s="1">
        <v>22.25</v>
      </c>
      <c r="D101" s="1">
        <v>100</v>
      </c>
      <c r="G101" s="2">
        <f t="shared" si="28"/>
        <v>0.43228412359692264</v>
      </c>
      <c r="H101" s="2">
        <f t="shared" si="28"/>
        <v>0.38682217883841591</v>
      </c>
      <c r="I101" s="2">
        <f t="shared" si="28"/>
        <v>0.18089369756466145</v>
      </c>
      <c r="J101" s="2">
        <f t="shared" si="27"/>
        <v>0.43228412359692264</v>
      </c>
      <c r="K101" s="2">
        <f t="shared" si="27"/>
        <v>0.38682217883841591</v>
      </c>
      <c r="L101" s="2">
        <f t="shared" si="27"/>
        <v>0.18089369756466145</v>
      </c>
      <c r="N101" s="3">
        <f>B101/B100*Q100</f>
        <v>1250.6340930388278</v>
      </c>
      <c r="O101" s="3">
        <f>C101/C100*R100</f>
        <v>1119.1088878618475</v>
      </c>
      <c r="P101" s="3">
        <f>S100</f>
        <v>523.34058329000106</v>
      </c>
      <c r="Q101" s="7">
        <f>J101*$U101</f>
        <v>1250.6340930388278</v>
      </c>
      <c r="R101" s="7">
        <f>K101*$U101</f>
        <v>1119.1088878618475</v>
      </c>
      <c r="S101" s="7">
        <f>L101*$U101</f>
        <v>523.34058329000106</v>
      </c>
      <c r="U101" s="3">
        <f t="shared" si="26"/>
        <v>2893.0835641906765</v>
      </c>
    </row>
    <row r="102" spans="1:21" x14ac:dyDescent="0.25">
      <c r="A102" s="5">
        <v>42887</v>
      </c>
      <c r="B102" s="1">
        <v>17.776</v>
      </c>
      <c r="C102" s="1">
        <v>21.25</v>
      </c>
      <c r="D102" s="1">
        <v>100</v>
      </c>
      <c r="G102" s="2">
        <f t="shared" si="28"/>
        <v>0.4488561237796927</v>
      </c>
      <c r="H102" s="2">
        <f t="shared" si="28"/>
        <v>0.36998285799025521</v>
      </c>
      <c r="I102" s="2">
        <f t="shared" si="28"/>
        <v>0.18116101823005201</v>
      </c>
      <c r="J102" s="2">
        <f t="shared" si="27"/>
        <v>0.4488561237796927</v>
      </c>
      <c r="K102" s="2">
        <f t="shared" si="27"/>
        <v>0.36998285799025521</v>
      </c>
      <c r="L102" s="2">
        <f t="shared" si="27"/>
        <v>0.18116101823005201</v>
      </c>
      <c r="N102" s="3">
        <f t="shared" ref="N102:O110" si="31">B102/B101*Q101</f>
        <v>1296.6620961130477</v>
      </c>
      <c r="O102" s="3">
        <f t="shared" si="31"/>
        <v>1068.8118591938994</v>
      </c>
      <c r="P102" s="3">
        <f t="shared" ref="P102:P110" si="32">S101</f>
        <v>523.34058329000106</v>
      </c>
      <c r="Q102" s="7">
        <f t="shared" ref="Q102:S110" si="33">J102*$U102</f>
        <v>1296.6620961130477</v>
      </c>
      <c r="R102" s="7">
        <f t="shared" si="33"/>
        <v>1068.8118591938994</v>
      </c>
      <c r="S102" s="7">
        <f t="shared" si="33"/>
        <v>523.34058329000106</v>
      </c>
      <c r="U102" s="3">
        <f t="shared" si="26"/>
        <v>2888.8145385969483</v>
      </c>
    </row>
    <row r="103" spans="1:21" x14ac:dyDescent="0.25">
      <c r="A103" s="5">
        <v>42917</v>
      </c>
      <c r="B103" s="1">
        <v>16.974</v>
      </c>
      <c r="C103" s="1">
        <v>22.38</v>
      </c>
      <c r="D103" s="1">
        <v>100</v>
      </c>
      <c r="G103" s="2">
        <f t="shared" si="28"/>
        <v>0.42885238070149756</v>
      </c>
      <c r="H103" s="2">
        <f t="shared" si="28"/>
        <v>0.38988207167608607</v>
      </c>
      <c r="I103" s="2">
        <f t="shared" si="28"/>
        <v>0.18126554762241626</v>
      </c>
      <c r="J103" s="2">
        <f t="shared" si="27"/>
        <v>0.42885238070149756</v>
      </c>
      <c r="K103" s="2">
        <f t="shared" si="27"/>
        <v>0.38988207167608607</v>
      </c>
      <c r="L103" s="2">
        <f t="shared" si="27"/>
        <v>0.18126554762241626</v>
      </c>
      <c r="N103" s="3">
        <f t="shared" si="31"/>
        <v>1238.1605771502516</v>
      </c>
      <c r="O103" s="3">
        <f t="shared" si="31"/>
        <v>1125.6475015886808</v>
      </c>
      <c r="P103" s="3">
        <f t="shared" si="32"/>
        <v>523.34058329000106</v>
      </c>
      <c r="Q103" s="7">
        <f t="shared" si="33"/>
        <v>1238.1605771502516</v>
      </c>
      <c r="R103" s="7">
        <f t="shared" si="33"/>
        <v>1125.6475015886808</v>
      </c>
      <c r="S103" s="7">
        <f t="shared" si="33"/>
        <v>523.34058329000106</v>
      </c>
      <c r="U103" s="3">
        <f t="shared" si="26"/>
        <v>2887.1486620289338</v>
      </c>
    </row>
    <row r="104" spans="1:21" x14ac:dyDescent="0.25">
      <c r="A104" s="5">
        <v>42948</v>
      </c>
      <c r="B104" s="1">
        <v>16.641999999999999</v>
      </c>
      <c r="C104" s="1">
        <v>22.66</v>
      </c>
      <c r="D104" s="1">
        <v>100</v>
      </c>
      <c r="G104" s="2">
        <f t="shared" si="28"/>
        <v>0.42194542255918183</v>
      </c>
      <c r="H104" s="2">
        <f t="shared" si="28"/>
        <v>0.39615051337695256</v>
      </c>
      <c r="I104" s="2">
        <f t="shared" si="28"/>
        <v>0.18190406406386547</v>
      </c>
      <c r="J104" s="2">
        <f t="shared" si="27"/>
        <v>0.42194542255918183</v>
      </c>
      <c r="K104" s="2">
        <f t="shared" si="27"/>
        <v>0.39615051337695256</v>
      </c>
      <c r="L104" s="2">
        <f t="shared" si="27"/>
        <v>0.18190406406386547</v>
      </c>
      <c r="N104" s="3">
        <f t="shared" si="31"/>
        <v>1213.9429907467002</v>
      </c>
      <c r="O104" s="3">
        <f t="shared" si="31"/>
        <v>1139.7306696157063</v>
      </c>
      <c r="P104" s="3">
        <f t="shared" si="32"/>
        <v>523.34058329000106</v>
      </c>
      <c r="Q104" s="7">
        <f t="shared" si="33"/>
        <v>1213.9429907467002</v>
      </c>
      <c r="R104" s="7">
        <f t="shared" si="33"/>
        <v>1139.7306696157063</v>
      </c>
      <c r="S104" s="7">
        <f t="shared" si="33"/>
        <v>523.34058329000106</v>
      </c>
      <c r="U104" s="3">
        <f t="shared" si="26"/>
        <v>2877.0142436524079</v>
      </c>
    </row>
    <row r="105" spans="1:21" x14ac:dyDescent="0.25">
      <c r="A105" s="5">
        <v>42979</v>
      </c>
      <c r="B105" s="1">
        <v>16.643000000000001</v>
      </c>
      <c r="C105" s="1">
        <v>24.28</v>
      </c>
      <c r="D105" s="1">
        <v>100</v>
      </c>
      <c r="G105" s="2">
        <f t="shared" ref="G105:I117" si="34">N105/$U105</f>
        <v>0.41033898208795971</v>
      </c>
      <c r="H105" s="2">
        <f t="shared" si="34"/>
        <v>0.41277121276933365</v>
      </c>
      <c r="I105" s="2">
        <f t="shared" si="34"/>
        <v>0.17688980514270658</v>
      </c>
      <c r="J105" s="2">
        <f t="shared" si="27"/>
        <v>0.41033898208795971</v>
      </c>
      <c r="K105" s="2">
        <f t="shared" si="27"/>
        <v>0.41277121276933365</v>
      </c>
      <c r="L105" s="2">
        <f t="shared" si="27"/>
        <v>0.17688980514270658</v>
      </c>
      <c r="N105" s="3">
        <f t="shared" si="31"/>
        <v>1214.0159352840603</v>
      </c>
      <c r="O105" s="3">
        <f t="shared" si="31"/>
        <v>1221.2118560577826</v>
      </c>
      <c r="P105" s="3">
        <f t="shared" si="32"/>
        <v>523.34058329000106</v>
      </c>
      <c r="Q105" s="7">
        <f t="shared" si="33"/>
        <v>1214.0159352840603</v>
      </c>
      <c r="R105" s="7">
        <f t="shared" si="33"/>
        <v>1221.2118560577826</v>
      </c>
      <c r="S105" s="7">
        <f t="shared" si="33"/>
        <v>523.34058329000106</v>
      </c>
      <c r="U105" s="3">
        <f t="shared" si="26"/>
        <v>2958.5683746318441</v>
      </c>
    </row>
    <row r="106" spans="1:21" x14ac:dyDescent="0.25">
      <c r="A106" s="5">
        <v>43009</v>
      </c>
      <c r="B106" s="1">
        <v>18.074000000000002</v>
      </c>
      <c r="C106" s="1">
        <v>22.81</v>
      </c>
      <c r="D106" s="1">
        <v>100</v>
      </c>
      <c r="G106" s="2">
        <f t="shared" si="34"/>
        <v>0.44108156119701275</v>
      </c>
      <c r="H106" s="2">
        <f t="shared" si="34"/>
        <v>0.38383048589782148</v>
      </c>
      <c r="I106" s="2">
        <f t="shared" si="34"/>
        <v>0.17508795290516582</v>
      </c>
      <c r="J106" s="2">
        <f t="shared" si="27"/>
        <v>0.44108156119701275</v>
      </c>
      <c r="K106" s="2">
        <f t="shared" si="27"/>
        <v>0.38383048589782148</v>
      </c>
      <c r="L106" s="2">
        <f t="shared" si="27"/>
        <v>0.17508795290516582</v>
      </c>
      <c r="N106" s="3">
        <f t="shared" si="31"/>
        <v>1318.3995682463562</v>
      </c>
      <c r="O106" s="3">
        <f t="shared" si="31"/>
        <v>1147.2752239158986</v>
      </c>
      <c r="P106" s="3">
        <f t="shared" si="32"/>
        <v>523.34058329000106</v>
      </c>
      <c r="Q106" s="7">
        <f t="shared" si="33"/>
        <v>1318.3995682463562</v>
      </c>
      <c r="R106" s="7">
        <f t="shared" si="33"/>
        <v>1147.2752239158986</v>
      </c>
      <c r="S106" s="7">
        <f t="shared" si="33"/>
        <v>523.34058329000106</v>
      </c>
      <c r="U106" s="3">
        <f t="shared" si="26"/>
        <v>2989.0153754522557</v>
      </c>
    </row>
    <row r="107" spans="1:21" x14ac:dyDescent="0.25">
      <c r="A107" s="5">
        <v>43040</v>
      </c>
      <c r="B107" s="1">
        <v>19.420999999999999</v>
      </c>
      <c r="C107" s="1">
        <v>21.89</v>
      </c>
      <c r="D107" s="1">
        <v>100</v>
      </c>
      <c r="G107" s="2">
        <f t="shared" si="34"/>
        <v>0.46585222131333665</v>
      </c>
      <c r="H107" s="2">
        <f t="shared" si="34"/>
        <v>0.36205279069363872</v>
      </c>
      <c r="I107" s="2">
        <f t="shared" si="34"/>
        <v>0.1720949879930247</v>
      </c>
      <c r="J107" s="2">
        <f t="shared" si="27"/>
        <v>0.46585222131333665</v>
      </c>
      <c r="K107" s="2">
        <f t="shared" si="27"/>
        <v>0.36205279069363872</v>
      </c>
      <c r="L107" s="2">
        <f t="shared" si="27"/>
        <v>0.1720949879930247</v>
      </c>
      <c r="N107" s="3">
        <f t="shared" si="31"/>
        <v>1416.6558600704041</v>
      </c>
      <c r="O107" s="3">
        <f t="shared" si="31"/>
        <v>1101.0019575413862</v>
      </c>
      <c r="P107" s="3">
        <f t="shared" si="32"/>
        <v>523.34058329000106</v>
      </c>
      <c r="Q107" s="7">
        <f t="shared" si="33"/>
        <v>1416.6558600704041</v>
      </c>
      <c r="R107" s="7">
        <f t="shared" si="33"/>
        <v>1101.0019575413862</v>
      </c>
      <c r="S107" s="7">
        <f t="shared" si="33"/>
        <v>523.34058329000106</v>
      </c>
      <c r="U107" s="3">
        <f t="shared" si="26"/>
        <v>3040.9984009017912</v>
      </c>
    </row>
    <row r="108" spans="1:21" x14ac:dyDescent="0.25">
      <c r="A108" s="5">
        <v>43070</v>
      </c>
      <c r="B108" s="1">
        <v>18.329000000000001</v>
      </c>
      <c r="C108" s="1">
        <v>21.48</v>
      </c>
      <c r="D108" s="1">
        <v>100</v>
      </c>
      <c r="G108" s="2">
        <f t="shared" si="34"/>
        <v>0.45465052327576605</v>
      </c>
      <c r="H108" s="2">
        <f t="shared" si="34"/>
        <v>0.36738613015639154</v>
      </c>
      <c r="I108" s="2">
        <f t="shared" si="34"/>
        <v>0.17796334656784238</v>
      </c>
      <c r="J108" s="2">
        <f t="shared" si="27"/>
        <v>0.45465052327576605</v>
      </c>
      <c r="K108" s="2">
        <f t="shared" si="27"/>
        <v>0.36738613015639154</v>
      </c>
      <c r="L108" s="2">
        <f t="shared" si="27"/>
        <v>0.17796334656784238</v>
      </c>
      <c r="N108" s="3">
        <f t="shared" si="31"/>
        <v>1337.0004252731803</v>
      </c>
      <c r="O108" s="3">
        <f t="shared" si="31"/>
        <v>1080.3801757875274</v>
      </c>
      <c r="P108" s="3">
        <f t="shared" si="32"/>
        <v>523.34058329000106</v>
      </c>
      <c r="Q108" s="7">
        <f t="shared" si="33"/>
        <v>1337.0004252731803</v>
      </c>
      <c r="R108" s="7">
        <f t="shared" si="33"/>
        <v>1080.3801757875274</v>
      </c>
      <c r="S108" s="7">
        <f t="shared" si="33"/>
        <v>523.34058329000106</v>
      </c>
      <c r="U108" s="3">
        <f t="shared" si="26"/>
        <v>2940.7211843507089</v>
      </c>
    </row>
    <row r="109" spans="1:21" x14ac:dyDescent="0.25">
      <c r="A109" s="5">
        <v>43101</v>
      </c>
      <c r="B109" s="1">
        <v>17.98</v>
      </c>
      <c r="C109" s="1">
        <v>23.46</v>
      </c>
      <c r="D109" s="1">
        <v>100</v>
      </c>
      <c r="G109" s="2">
        <f t="shared" si="34"/>
        <v>0.43502730173783555</v>
      </c>
      <c r="H109" s="2">
        <f t="shared" si="34"/>
        <v>0.39138519123668625</v>
      </c>
      <c r="I109" s="2">
        <f t="shared" si="34"/>
        <v>0.17358750702547829</v>
      </c>
      <c r="J109" s="2">
        <f t="shared" si="27"/>
        <v>0.43502730173783555</v>
      </c>
      <c r="K109" s="2">
        <f t="shared" si="27"/>
        <v>0.39138519123668625</v>
      </c>
      <c r="L109" s="2">
        <f t="shared" si="27"/>
        <v>0.17358750702547829</v>
      </c>
      <c r="N109" s="3">
        <f t="shared" si="31"/>
        <v>1311.5427817345073</v>
      </c>
      <c r="O109" s="3">
        <f t="shared" si="31"/>
        <v>1179.9682925500647</v>
      </c>
      <c r="P109" s="3">
        <f t="shared" si="32"/>
        <v>523.34058329000106</v>
      </c>
      <c r="Q109" s="7">
        <f t="shared" si="33"/>
        <v>1311.5427817345073</v>
      </c>
      <c r="R109" s="7">
        <f t="shared" si="33"/>
        <v>1179.9682925500647</v>
      </c>
      <c r="S109" s="7">
        <f t="shared" si="33"/>
        <v>523.34058329000106</v>
      </c>
      <c r="U109" s="3">
        <f t="shared" si="26"/>
        <v>3014.851657574573</v>
      </c>
    </row>
    <row r="110" spans="1:21" x14ac:dyDescent="0.25">
      <c r="A110" s="5">
        <v>43132</v>
      </c>
      <c r="B110" s="1">
        <v>19.34</v>
      </c>
      <c r="C110" s="1">
        <v>22.43</v>
      </c>
      <c r="D110" s="1">
        <v>100</v>
      </c>
      <c r="G110" s="2">
        <f t="shared" si="34"/>
        <v>0.46068976062408024</v>
      </c>
      <c r="H110" s="2">
        <f t="shared" si="34"/>
        <v>0.3684095833470955</v>
      </c>
      <c r="I110" s="2">
        <f t="shared" si="34"/>
        <v>0.17090065602882432</v>
      </c>
      <c r="J110" s="2">
        <f t="shared" si="27"/>
        <v>0.46068976062408024</v>
      </c>
      <c r="K110" s="2">
        <f t="shared" si="27"/>
        <v>0.3684095833470955</v>
      </c>
      <c r="L110" s="2">
        <f t="shared" si="27"/>
        <v>0.17090065602882432</v>
      </c>
      <c r="N110" s="3">
        <f t="shared" si="31"/>
        <v>1410.7473525442365</v>
      </c>
      <c r="O110" s="3">
        <f t="shared" si="31"/>
        <v>1128.1623530220779</v>
      </c>
      <c r="P110" s="3">
        <f t="shared" si="32"/>
        <v>523.34058329000106</v>
      </c>
      <c r="Q110" s="7">
        <f t="shared" si="33"/>
        <v>1410.7473525442365</v>
      </c>
      <c r="R110" s="7">
        <f t="shared" si="33"/>
        <v>1128.1623530220779</v>
      </c>
      <c r="S110" s="7">
        <f t="shared" si="33"/>
        <v>523.34058329000106</v>
      </c>
      <c r="U110" s="3">
        <f t="shared" si="26"/>
        <v>3062.2502888563154</v>
      </c>
    </row>
    <row r="116" spans="1:24" x14ac:dyDescent="0.25">
      <c r="G116">
        <f>30*1.2</f>
        <v>36</v>
      </c>
      <c r="H116">
        <f>30/1.2</f>
        <v>25</v>
      </c>
    </row>
    <row r="117" spans="1:24" x14ac:dyDescent="0.25">
      <c r="G117" s="2">
        <f>50*1.2</f>
        <v>60</v>
      </c>
      <c r="H117" s="2">
        <f>50/1.2</f>
        <v>41.666666666666671</v>
      </c>
      <c r="J117" t="s">
        <v>11</v>
      </c>
    </row>
    <row r="118" spans="1:24" x14ac:dyDescent="0.25">
      <c r="G118" s="4" t="s">
        <v>1</v>
      </c>
      <c r="H118" s="4"/>
      <c r="I118" s="4"/>
      <c r="J118" s="4" t="s">
        <v>2</v>
      </c>
      <c r="K118" s="4"/>
      <c r="L118" s="4"/>
      <c r="N118" s="4" t="s">
        <v>3</v>
      </c>
      <c r="O118" s="4"/>
      <c r="P118" s="4"/>
      <c r="Q118" s="4" t="s">
        <v>4</v>
      </c>
      <c r="R118" s="4"/>
      <c r="S118" s="4"/>
      <c r="U118" s="3" t="s">
        <v>5</v>
      </c>
    </row>
    <row r="119" spans="1:24" x14ac:dyDescent="0.25">
      <c r="B119" s="1" t="s">
        <v>6</v>
      </c>
      <c r="C119" s="1" t="s">
        <v>7</v>
      </c>
      <c r="D119" s="1" t="s">
        <v>8</v>
      </c>
      <c r="G119" s="1" t="s">
        <v>6</v>
      </c>
      <c r="H119" s="1" t="s">
        <v>7</v>
      </c>
      <c r="I119" s="1" t="s">
        <v>8</v>
      </c>
      <c r="J119" s="1" t="s">
        <v>6</v>
      </c>
      <c r="K119" s="1" t="s">
        <v>7</v>
      </c>
      <c r="L119" s="1" t="s">
        <v>8</v>
      </c>
      <c r="N119" s="1" t="s">
        <v>6</v>
      </c>
      <c r="O119" s="1" t="s">
        <v>7</v>
      </c>
      <c r="P119" s="1" t="s">
        <v>8</v>
      </c>
      <c r="Q119" s="1"/>
      <c r="R119" s="1"/>
      <c r="S119" s="1"/>
      <c r="U119" s="3">
        <v>2000</v>
      </c>
      <c r="W119" s="1" t="s">
        <v>6</v>
      </c>
      <c r="X119" s="1" t="s">
        <v>7</v>
      </c>
    </row>
    <row r="120" spans="1:24" x14ac:dyDescent="0.25">
      <c r="A120" s="5">
        <v>41640</v>
      </c>
      <c r="D120" s="1">
        <v>100</v>
      </c>
      <c r="G120" s="1"/>
      <c r="H120" s="1"/>
      <c r="I120" s="1"/>
      <c r="J120" s="1"/>
      <c r="K120" s="1"/>
      <c r="L120" s="1"/>
      <c r="N120" s="1"/>
      <c r="O120" s="1"/>
      <c r="P120" s="1"/>
      <c r="Q120" s="1"/>
      <c r="R120" s="1"/>
      <c r="S120" s="1"/>
    </row>
    <row r="121" spans="1:24" x14ac:dyDescent="0.25">
      <c r="A121" s="5">
        <v>41671</v>
      </c>
      <c r="D121" s="1">
        <v>100</v>
      </c>
      <c r="G121" s="1"/>
      <c r="H121" s="1"/>
      <c r="I121" s="1"/>
      <c r="J121" s="1"/>
      <c r="K121" s="1"/>
      <c r="L121" s="1"/>
      <c r="N121" s="1"/>
      <c r="O121" s="1"/>
      <c r="P121" s="1"/>
      <c r="Q121" s="1"/>
      <c r="R121" s="1"/>
      <c r="S121" s="1"/>
    </row>
    <row r="122" spans="1:24" x14ac:dyDescent="0.25">
      <c r="A122" s="5">
        <v>41699</v>
      </c>
      <c r="D122" s="1">
        <v>100</v>
      </c>
      <c r="G122" s="1"/>
      <c r="H122" s="1"/>
      <c r="I122" s="1"/>
      <c r="J122" s="1"/>
      <c r="K122" s="1"/>
      <c r="L122" s="1"/>
      <c r="N122" s="1"/>
      <c r="O122" s="1"/>
      <c r="P122" s="1"/>
      <c r="Q122" s="1"/>
      <c r="R122" s="1"/>
      <c r="S122" s="1"/>
    </row>
    <row r="123" spans="1:24" x14ac:dyDescent="0.25">
      <c r="A123" s="5">
        <v>41730</v>
      </c>
      <c r="D123" s="1">
        <v>100</v>
      </c>
      <c r="G123" s="1"/>
      <c r="H123" s="1"/>
      <c r="I123" s="1"/>
      <c r="J123" s="1"/>
      <c r="K123" s="1"/>
      <c r="L123" s="1"/>
      <c r="N123" s="1"/>
      <c r="O123" s="1"/>
      <c r="P123" s="1"/>
      <c r="Q123" s="1"/>
      <c r="R123" s="1"/>
      <c r="S123" s="1"/>
    </row>
    <row r="124" spans="1:24" x14ac:dyDescent="0.25">
      <c r="A124" s="5">
        <v>41760</v>
      </c>
      <c r="D124" s="1">
        <v>100</v>
      </c>
      <c r="G124" s="1"/>
      <c r="H124" s="1"/>
      <c r="I124" s="1"/>
      <c r="J124" s="1"/>
      <c r="K124" s="1"/>
      <c r="L124" s="1"/>
      <c r="N124" s="1"/>
      <c r="O124" s="1"/>
      <c r="P124" s="1"/>
      <c r="Q124" s="1"/>
      <c r="R124" s="1"/>
      <c r="S124" s="1"/>
    </row>
    <row r="125" spans="1:24" x14ac:dyDescent="0.25">
      <c r="A125" s="5">
        <v>41791</v>
      </c>
      <c r="D125" s="1">
        <v>100</v>
      </c>
      <c r="G125" s="1"/>
      <c r="H125" s="1"/>
      <c r="I125" s="1"/>
      <c r="J125" s="1"/>
      <c r="K125" s="1"/>
      <c r="L125" s="1"/>
      <c r="N125" s="1"/>
      <c r="O125" s="1"/>
      <c r="P125" s="1"/>
      <c r="Q125" s="1"/>
      <c r="R125" s="1"/>
      <c r="S125" s="1"/>
    </row>
    <row r="126" spans="1:24" x14ac:dyDescent="0.25">
      <c r="A126" s="5">
        <v>41821</v>
      </c>
      <c r="D126" s="1">
        <v>100</v>
      </c>
      <c r="G126" s="1"/>
      <c r="H126" s="1"/>
      <c r="I126" s="1"/>
      <c r="J126" s="1"/>
      <c r="K126" s="1"/>
      <c r="L126" s="1"/>
      <c r="N126" s="1"/>
      <c r="O126" s="1"/>
      <c r="P126" s="1"/>
      <c r="Q126" s="1"/>
      <c r="R126" s="1"/>
      <c r="S126" s="1"/>
    </row>
    <row r="127" spans="1:24" x14ac:dyDescent="0.25">
      <c r="A127" s="5">
        <v>41852</v>
      </c>
      <c r="D127" s="1">
        <v>100</v>
      </c>
      <c r="G127" s="1"/>
      <c r="H127" s="1"/>
      <c r="I127" s="1"/>
      <c r="J127" s="1"/>
      <c r="K127" s="1"/>
      <c r="L127" s="1"/>
      <c r="N127" s="1"/>
      <c r="O127" s="1"/>
      <c r="P127" s="1"/>
      <c r="Q127" s="1"/>
      <c r="R127" s="1"/>
      <c r="S127" s="1"/>
    </row>
    <row r="128" spans="1:24" x14ac:dyDescent="0.25">
      <c r="A128" s="5">
        <v>41883</v>
      </c>
      <c r="D128" s="1">
        <v>100</v>
      </c>
      <c r="G128" s="1"/>
      <c r="H128" s="1"/>
      <c r="I128" s="1"/>
      <c r="J128" s="1"/>
      <c r="K128" s="1"/>
      <c r="L128" s="1"/>
      <c r="N128" s="1"/>
      <c r="O128" s="1"/>
      <c r="P128" s="1"/>
      <c r="Q128" s="1"/>
      <c r="R128" s="1"/>
      <c r="S128" s="1"/>
    </row>
    <row r="129" spans="1:24" x14ac:dyDescent="0.25">
      <c r="A129" s="5">
        <v>41913</v>
      </c>
      <c r="D129" s="1">
        <v>100</v>
      </c>
      <c r="G129" s="1"/>
      <c r="H129" s="1"/>
      <c r="I129" s="1"/>
      <c r="J129" s="1"/>
      <c r="K129" s="1"/>
      <c r="L129" s="1"/>
      <c r="N129" s="1"/>
      <c r="O129" s="1"/>
      <c r="P129" s="1"/>
      <c r="Q129" s="1"/>
      <c r="R129" s="1"/>
      <c r="S129" s="1"/>
    </row>
    <row r="130" spans="1:24" x14ac:dyDescent="0.25">
      <c r="A130" s="5">
        <v>41944</v>
      </c>
      <c r="D130" s="1">
        <v>100</v>
      </c>
      <c r="G130" s="1"/>
      <c r="H130" s="1"/>
      <c r="I130" s="1"/>
      <c r="J130" s="1"/>
      <c r="K130" s="1"/>
      <c r="L130" s="1"/>
      <c r="N130" s="1"/>
      <c r="O130" s="1"/>
      <c r="P130" s="1"/>
      <c r="Q130" s="1"/>
      <c r="R130" s="1"/>
      <c r="S130" s="1"/>
    </row>
    <row r="131" spans="1:24" x14ac:dyDescent="0.25">
      <c r="A131" s="5">
        <v>41974</v>
      </c>
      <c r="D131" s="1">
        <v>100</v>
      </c>
      <c r="G131" s="1"/>
      <c r="H131" s="1"/>
      <c r="I131" s="1"/>
      <c r="J131" s="1"/>
      <c r="K131" s="1"/>
      <c r="L131" s="1"/>
      <c r="N131" s="1"/>
      <c r="O131" s="1"/>
      <c r="P131" s="1"/>
      <c r="Q131" s="1"/>
      <c r="R131" s="1"/>
      <c r="S131" s="1"/>
    </row>
    <row r="132" spans="1:24" x14ac:dyDescent="0.25">
      <c r="A132" s="5">
        <v>42005</v>
      </c>
      <c r="B132" s="1">
        <v>11.079000000000001</v>
      </c>
      <c r="C132" s="1">
        <v>20.14</v>
      </c>
      <c r="D132" s="1">
        <v>100</v>
      </c>
      <c r="G132" s="2">
        <f t="shared" ref="G132:I169" si="35">N132/$U132</f>
        <v>0.5</v>
      </c>
      <c r="H132" s="2">
        <f t="shared" si="35"/>
        <v>0</v>
      </c>
      <c r="I132" s="2">
        <f t="shared" si="35"/>
        <v>0.5</v>
      </c>
      <c r="J132" s="6">
        <v>0.5</v>
      </c>
      <c r="K132" s="6">
        <v>0</v>
      </c>
      <c r="L132" s="6">
        <v>0.5</v>
      </c>
      <c r="N132" s="3">
        <f>J132*$U$3</f>
        <v>1000</v>
      </c>
      <c r="O132" s="3">
        <f>K132*$U$3</f>
        <v>0</v>
      </c>
      <c r="P132" s="3">
        <f>L132*$U$3</f>
        <v>1000</v>
      </c>
      <c r="Q132" s="7">
        <f t="shared" ref="Q132:S159" si="36">J132*$U132</f>
        <v>1000</v>
      </c>
      <c r="R132" s="7">
        <f t="shared" si="36"/>
        <v>0</v>
      </c>
      <c r="S132" s="7">
        <f t="shared" si="36"/>
        <v>1000</v>
      </c>
      <c r="U132" s="3">
        <f>SUM(N132:P132)</f>
        <v>2000</v>
      </c>
      <c r="W132">
        <f>2000*B132/11.079</f>
        <v>2000</v>
      </c>
      <c r="X132">
        <f>2000*C132/20.14</f>
        <v>2000</v>
      </c>
    </row>
    <row r="133" spans="1:24" x14ac:dyDescent="0.25">
      <c r="A133" s="5">
        <v>42036</v>
      </c>
      <c r="B133" s="1">
        <v>12.7</v>
      </c>
      <c r="C133" s="1">
        <v>22.6</v>
      </c>
      <c r="D133" s="1">
        <v>100</v>
      </c>
      <c r="G133" s="2">
        <f t="shared" si="35"/>
        <v>0.53408469658101687</v>
      </c>
      <c r="H133" s="2">
        <f t="shared" si="35"/>
        <v>0</v>
      </c>
      <c r="I133" s="2">
        <f t="shared" si="35"/>
        <v>0.46591530341898324</v>
      </c>
      <c r="J133" s="2">
        <f t="shared" ref="J133:L136" si="37">G133</f>
        <v>0.53408469658101687</v>
      </c>
      <c r="K133" s="2">
        <f t="shared" si="37"/>
        <v>0</v>
      </c>
      <c r="L133" s="2">
        <f t="shared" si="37"/>
        <v>0.46591530341898324</v>
      </c>
      <c r="N133" s="3">
        <f t="shared" ref="N133:O159" si="38">B133/B132*Q132</f>
        <v>1146.3128441195051</v>
      </c>
      <c r="O133" s="3">
        <f t="shared" si="38"/>
        <v>0</v>
      </c>
      <c r="P133" s="3">
        <f t="shared" ref="P133:P159" si="39">S132</f>
        <v>1000</v>
      </c>
      <c r="Q133" s="7">
        <f t="shared" si="36"/>
        <v>1146.3128441195051</v>
      </c>
      <c r="R133" s="7">
        <f t="shared" si="36"/>
        <v>0</v>
      </c>
      <c r="S133" s="7">
        <f t="shared" si="36"/>
        <v>1000</v>
      </c>
      <c r="U133" s="3">
        <f t="shared" ref="U133:U144" si="40">SUM(N133:P133)</f>
        <v>2146.3128441195049</v>
      </c>
      <c r="W133">
        <f t="shared" ref="W133:W169" si="41">2000*B133/11.079</f>
        <v>2292.6256882390107</v>
      </c>
      <c r="X133">
        <f t="shared" ref="X133:X169" si="42">2000*C133/20.14</f>
        <v>2244.2899702085401</v>
      </c>
    </row>
    <row r="134" spans="1:24" x14ac:dyDescent="0.25">
      <c r="A134" s="5">
        <v>42064</v>
      </c>
      <c r="B134" s="1">
        <v>14.561999999999999</v>
      </c>
      <c r="C134" s="1">
        <v>21.84</v>
      </c>
      <c r="D134" s="1">
        <v>100</v>
      </c>
      <c r="G134" s="2">
        <f t="shared" si="35"/>
        <v>0.56791856791856787</v>
      </c>
      <c r="H134" s="2">
        <f t="shared" si="35"/>
        <v>0</v>
      </c>
      <c r="I134" s="2">
        <f t="shared" si="35"/>
        <v>0.43208143208143207</v>
      </c>
      <c r="J134" s="2">
        <f t="shared" si="37"/>
        <v>0.56791856791856787</v>
      </c>
      <c r="K134" s="2">
        <f t="shared" si="37"/>
        <v>0</v>
      </c>
      <c r="L134" s="2">
        <f t="shared" si="37"/>
        <v>0.43208143208143207</v>
      </c>
      <c r="N134" s="3">
        <f t="shared" si="38"/>
        <v>1314.3785540211209</v>
      </c>
      <c r="O134" s="3">
        <f t="shared" si="38"/>
        <v>0</v>
      </c>
      <c r="P134" s="3">
        <f t="shared" si="39"/>
        <v>1000</v>
      </c>
      <c r="Q134" s="7">
        <f t="shared" si="36"/>
        <v>1314.3785540211209</v>
      </c>
      <c r="R134" s="7">
        <f t="shared" si="36"/>
        <v>0</v>
      </c>
      <c r="S134" s="7">
        <f t="shared" si="36"/>
        <v>1000</v>
      </c>
      <c r="U134" s="3">
        <f t="shared" si="40"/>
        <v>2314.3785540211211</v>
      </c>
      <c r="W134">
        <f t="shared" si="41"/>
        <v>2628.7571080422417</v>
      </c>
      <c r="X134">
        <f t="shared" si="42"/>
        <v>2168.8182720953328</v>
      </c>
    </row>
    <row r="135" spans="1:24" x14ac:dyDescent="0.25">
      <c r="A135" s="5">
        <v>42095</v>
      </c>
      <c r="B135" s="1">
        <v>14.954000000000001</v>
      </c>
      <c r="C135" s="1">
        <v>19.54</v>
      </c>
      <c r="D135" s="1">
        <v>100</v>
      </c>
      <c r="G135" s="2">
        <f t="shared" si="35"/>
        <v>0.57442476856297775</v>
      </c>
      <c r="H135" s="2">
        <f t="shared" si="35"/>
        <v>0</v>
      </c>
      <c r="I135" s="2">
        <f t="shared" si="35"/>
        <v>0.42557523143702225</v>
      </c>
      <c r="J135" s="2">
        <f t="shared" si="37"/>
        <v>0.57442476856297775</v>
      </c>
      <c r="K135" s="2">
        <f t="shared" si="37"/>
        <v>0</v>
      </c>
      <c r="L135" s="2">
        <f t="shared" si="37"/>
        <v>0.42557523143702225</v>
      </c>
      <c r="N135" s="3">
        <f t="shared" si="38"/>
        <v>1349.7608087372505</v>
      </c>
      <c r="O135" s="3">
        <f t="shared" si="38"/>
        <v>0</v>
      </c>
      <c r="P135" s="3">
        <f t="shared" si="39"/>
        <v>1000</v>
      </c>
      <c r="Q135" s="7">
        <f t="shared" si="36"/>
        <v>1349.7608087372505</v>
      </c>
      <c r="R135" s="7">
        <f t="shared" si="36"/>
        <v>0</v>
      </c>
      <c r="S135" s="7">
        <f t="shared" si="36"/>
        <v>1000</v>
      </c>
      <c r="U135" s="3">
        <f t="shared" si="40"/>
        <v>2349.7608087372505</v>
      </c>
      <c r="W135">
        <f t="shared" si="41"/>
        <v>2699.521617474501</v>
      </c>
      <c r="X135">
        <f t="shared" si="42"/>
        <v>1940.4170804369414</v>
      </c>
    </row>
    <row r="136" spans="1:24" x14ac:dyDescent="0.25">
      <c r="A136" s="5">
        <v>42125</v>
      </c>
      <c r="B136" s="1">
        <v>15.305999999999999</v>
      </c>
      <c r="C136" s="1">
        <v>21.88</v>
      </c>
      <c r="D136" s="1">
        <v>100</v>
      </c>
      <c r="G136" s="2">
        <f t="shared" si="35"/>
        <v>0.58010233086981233</v>
      </c>
      <c r="H136" s="2">
        <f t="shared" si="35"/>
        <v>0</v>
      </c>
      <c r="I136" s="2">
        <f t="shared" si="35"/>
        <v>0.41989766913018767</v>
      </c>
      <c r="J136" s="2">
        <f t="shared" si="37"/>
        <v>0.58010233086981233</v>
      </c>
      <c r="K136" s="2">
        <f t="shared" si="37"/>
        <v>0</v>
      </c>
      <c r="L136" s="2">
        <f t="shared" si="37"/>
        <v>0.41989766913018767</v>
      </c>
      <c r="N136" s="3">
        <f t="shared" si="38"/>
        <v>1381.5326292986729</v>
      </c>
      <c r="O136" s="3">
        <f t="shared" si="38"/>
        <v>0</v>
      </c>
      <c r="P136" s="3">
        <f t="shared" si="39"/>
        <v>1000</v>
      </c>
      <c r="Q136" s="7">
        <f t="shared" si="36"/>
        <v>1381.5326292986729</v>
      </c>
      <c r="R136" s="7">
        <f t="shared" si="36"/>
        <v>0</v>
      </c>
      <c r="S136" s="7">
        <f t="shared" si="36"/>
        <v>1000</v>
      </c>
      <c r="U136" s="3">
        <f t="shared" si="40"/>
        <v>2381.5326292986729</v>
      </c>
      <c r="W136">
        <f t="shared" si="41"/>
        <v>2763.0652585973462</v>
      </c>
      <c r="X136">
        <f t="shared" si="42"/>
        <v>2172.7904667328698</v>
      </c>
    </row>
    <row r="137" spans="1:24" x14ac:dyDescent="0.25">
      <c r="A137" s="5">
        <v>42156</v>
      </c>
      <c r="B137" s="1">
        <v>15.51</v>
      </c>
      <c r="C137" s="1">
        <v>21.7</v>
      </c>
      <c r="D137" s="1">
        <v>100</v>
      </c>
      <c r="G137" s="2">
        <f t="shared" si="35"/>
        <v>0.58332393094888857</v>
      </c>
      <c r="H137" s="2">
        <f t="shared" si="35"/>
        <v>0</v>
      </c>
      <c r="I137" s="2">
        <f t="shared" si="35"/>
        <v>0.41667606905111149</v>
      </c>
      <c r="J137" s="6">
        <v>0.5</v>
      </c>
      <c r="K137" s="6">
        <v>0</v>
      </c>
      <c r="L137" s="6">
        <v>0.5</v>
      </c>
      <c r="N137" s="3">
        <f t="shared" si="38"/>
        <v>1399.945843487679</v>
      </c>
      <c r="O137" s="3">
        <f t="shared" si="38"/>
        <v>0</v>
      </c>
      <c r="P137" s="3">
        <f t="shared" si="39"/>
        <v>1000</v>
      </c>
      <c r="Q137" s="7">
        <f t="shared" si="36"/>
        <v>1199.9729217438394</v>
      </c>
      <c r="R137" s="7">
        <f t="shared" si="36"/>
        <v>0</v>
      </c>
      <c r="S137" s="7">
        <f t="shared" si="36"/>
        <v>1199.9729217438394</v>
      </c>
      <c r="U137" s="3">
        <f t="shared" si="40"/>
        <v>2399.9458434876788</v>
      </c>
      <c r="W137">
        <f t="shared" si="41"/>
        <v>2799.8916869753584</v>
      </c>
      <c r="X137">
        <f t="shared" si="42"/>
        <v>2154.9155908639523</v>
      </c>
    </row>
    <row r="138" spans="1:24" x14ac:dyDescent="0.25">
      <c r="A138" s="5">
        <v>42186</v>
      </c>
      <c r="B138" s="1">
        <v>14.346</v>
      </c>
      <c r="C138" s="1">
        <v>20.100000000000001</v>
      </c>
      <c r="D138" s="1">
        <v>100</v>
      </c>
      <c r="G138" s="2">
        <f t="shared" si="35"/>
        <v>0.48050643086816724</v>
      </c>
      <c r="H138" s="2">
        <f t="shared" si="35"/>
        <v>0</v>
      </c>
      <c r="I138" s="2">
        <f t="shared" si="35"/>
        <v>0.51949356913183287</v>
      </c>
      <c r="J138" s="2">
        <f t="shared" ref="J138:L146" si="43">G138</f>
        <v>0.48050643086816724</v>
      </c>
      <c r="K138" s="2">
        <f t="shared" si="43"/>
        <v>0</v>
      </c>
      <c r="L138" s="2">
        <f t="shared" si="43"/>
        <v>0.51949356913183287</v>
      </c>
      <c r="N138" s="3">
        <f t="shared" si="38"/>
        <v>1109.9169268431413</v>
      </c>
      <c r="O138" s="3">
        <f t="shared" si="38"/>
        <v>0</v>
      </c>
      <c r="P138" s="3">
        <f t="shared" si="39"/>
        <v>1199.9729217438394</v>
      </c>
      <c r="Q138" s="7">
        <f t="shared" si="36"/>
        <v>1109.9169268431413</v>
      </c>
      <c r="R138" s="7">
        <f t="shared" si="36"/>
        <v>0</v>
      </c>
      <c r="S138" s="7">
        <f t="shared" si="36"/>
        <v>1199.9729217438394</v>
      </c>
      <c r="U138" s="3">
        <f t="shared" si="40"/>
        <v>2309.8898485869804</v>
      </c>
      <c r="W138">
        <f t="shared" si="41"/>
        <v>2589.7644191714053</v>
      </c>
      <c r="X138">
        <f t="shared" si="42"/>
        <v>1996.0278053624627</v>
      </c>
    </row>
    <row r="139" spans="1:24" x14ac:dyDescent="0.25">
      <c r="A139" s="5">
        <v>42217</v>
      </c>
      <c r="B139" s="1">
        <v>15.86</v>
      </c>
      <c r="C139" s="1">
        <v>16.86</v>
      </c>
      <c r="D139" s="1">
        <v>100</v>
      </c>
      <c r="G139" s="2">
        <f t="shared" si="35"/>
        <v>0.5055785782594836</v>
      </c>
      <c r="H139" s="2">
        <f t="shared" si="35"/>
        <v>0</v>
      </c>
      <c r="I139" s="2">
        <f t="shared" si="35"/>
        <v>0.49442142174051645</v>
      </c>
      <c r="J139" s="2">
        <f t="shared" si="43"/>
        <v>0.5055785782594836</v>
      </c>
      <c r="K139" s="2">
        <f t="shared" si="43"/>
        <v>0</v>
      </c>
      <c r="L139" s="2">
        <f t="shared" si="43"/>
        <v>0.49442142174051645</v>
      </c>
      <c r="N139" s="3">
        <f t="shared" si="38"/>
        <v>1227.0516143686198</v>
      </c>
      <c r="O139" s="3">
        <f t="shared" si="38"/>
        <v>0</v>
      </c>
      <c r="P139" s="3">
        <f t="shared" si="39"/>
        <v>1199.9729217438394</v>
      </c>
      <c r="Q139" s="7">
        <f t="shared" si="36"/>
        <v>1227.0516143686198</v>
      </c>
      <c r="R139" s="7">
        <f t="shared" si="36"/>
        <v>0</v>
      </c>
      <c r="S139" s="7">
        <f t="shared" si="36"/>
        <v>1199.9729217438394</v>
      </c>
      <c r="U139" s="3">
        <f t="shared" si="40"/>
        <v>2427.0245361124589</v>
      </c>
      <c r="W139">
        <f t="shared" si="41"/>
        <v>2863.0742846827329</v>
      </c>
      <c r="X139">
        <f t="shared" si="42"/>
        <v>1674.2800397219464</v>
      </c>
    </row>
    <row r="140" spans="1:24" x14ac:dyDescent="0.25">
      <c r="A140" s="5">
        <v>42248</v>
      </c>
      <c r="B140" s="1">
        <v>12.757</v>
      </c>
      <c r="C140" s="1">
        <v>17.54</v>
      </c>
      <c r="D140" s="1">
        <v>100</v>
      </c>
      <c r="G140" s="2">
        <f t="shared" si="35"/>
        <v>0.45130364028726078</v>
      </c>
      <c r="H140" s="2">
        <f t="shared" si="35"/>
        <v>0</v>
      </c>
      <c r="I140" s="2">
        <f t="shared" si="35"/>
        <v>0.54869635971273933</v>
      </c>
      <c r="J140" s="2">
        <f t="shared" si="43"/>
        <v>0.45130364028726078</v>
      </c>
      <c r="K140" s="2">
        <f t="shared" si="43"/>
        <v>0</v>
      </c>
      <c r="L140" s="2">
        <f t="shared" si="43"/>
        <v>0.54869635971273933</v>
      </c>
      <c r="N140" s="3">
        <f t="shared" si="38"/>
        <v>986.97966232663816</v>
      </c>
      <c r="O140" s="3">
        <f t="shared" si="38"/>
        <v>0</v>
      </c>
      <c r="P140" s="3">
        <f t="shared" si="39"/>
        <v>1199.9729217438394</v>
      </c>
      <c r="Q140" s="7">
        <f t="shared" si="36"/>
        <v>986.97966232663816</v>
      </c>
      <c r="R140" s="7">
        <f t="shared" si="36"/>
        <v>0</v>
      </c>
      <c r="S140" s="7">
        <f t="shared" si="36"/>
        <v>1199.9729217438394</v>
      </c>
      <c r="U140" s="3">
        <f t="shared" si="40"/>
        <v>2186.9525840704773</v>
      </c>
      <c r="W140">
        <f t="shared" si="41"/>
        <v>2302.9154255799258</v>
      </c>
      <c r="X140">
        <f t="shared" si="42"/>
        <v>1741.8073485600794</v>
      </c>
    </row>
    <row r="141" spans="1:24" x14ac:dyDescent="0.25">
      <c r="A141" s="5">
        <v>42278</v>
      </c>
      <c r="B141" s="1">
        <v>12.260999999999999</v>
      </c>
      <c r="C141" s="1">
        <v>18.16</v>
      </c>
      <c r="D141" s="1">
        <v>100</v>
      </c>
      <c r="G141" s="2">
        <f t="shared" si="35"/>
        <v>0.44150372690936585</v>
      </c>
      <c r="H141" s="2">
        <f t="shared" si="35"/>
        <v>0</v>
      </c>
      <c r="I141" s="2">
        <f t="shared" si="35"/>
        <v>0.5584962730906341</v>
      </c>
      <c r="J141" s="2">
        <f t="shared" si="43"/>
        <v>0.44150372690936585</v>
      </c>
      <c r="K141" s="2">
        <f t="shared" si="43"/>
        <v>0</v>
      </c>
      <c r="L141" s="2">
        <f t="shared" si="43"/>
        <v>0.5584962730906341</v>
      </c>
      <c r="N141" s="3">
        <f t="shared" si="38"/>
        <v>948.60528649266359</v>
      </c>
      <c r="O141" s="3">
        <f t="shared" si="38"/>
        <v>0</v>
      </c>
      <c r="P141" s="3">
        <f t="shared" si="39"/>
        <v>1199.9729217438394</v>
      </c>
      <c r="Q141" s="7">
        <f t="shared" si="36"/>
        <v>948.60528649266359</v>
      </c>
      <c r="R141" s="7">
        <f t="shared" si="36"/>
        <v>0</v>
      </c>
      <c r="S141" s="7">
        <f t="shared" si="36"/>
        <v>1199.9729217438394</v>
      </c>
      <c r="U141" s="3">
        <f t="shared" si="40"/>
        <v>2148.5782082365031</v>
      </c>
      <c r="W141">
        <f t="shared" si="41"/>
        <v>2213.3766585431895</v>
      </c>
      <c r="X141">
        <f t="shared" si="42"/>
        <v>1803.3763654419065</v>
      </c>
    </row>
    <row r="142" spans="1:24" x14ac:dyDescent="0.25">
      <c r="A142" s="5">
        <v>42309</v>
      </c>
      <c r="B142" s="1">
        <v>14.202</v>
      </c>
      <c r="C142" s="1">
        <v>19.739999999999998</v>
      </c>
      <c r="D142" s="1">
        <v>100</v>
      </c>
      <c r="G142" s="2">
        <f t="shared" si="35"/>
        <v>0.47798869143780293</v>
      </c>
      <c r="H142" s="2">
        <f t="shared" si="35"/>
        <v>0</v>
      </c>
      <c r="I142" s="2">
        <f t="shared" si="35"/>
        <v>0.52201130856219713</v>
      </c>
      <c r="J142" s="2">
        <f t="shared" si="43"/>
        <v>0.47798869143780293</v>
      </c>
      <c r="K142" s="2">
        <f t="shared" si="43"/>
        <v>0</v>
      </c>
      <c r="L142" s="2">
        <f t="shared" si="43"/>
        <v>0.52201130856219713</v>
      </c>
      <c r="N142" s="3">
        <f t="shared" si="38"/>
        <v>1098.7759790203743</v>
      </c>
      <c r="O142" s="3">
        <f t="shared" si="38"/>
        <v>0</v>
      </c>
      <c r="P142" s="3">
        <f t="shared" si="39"/>
        <v>1199.9729217438394</v>
      </c>
      <c r="Q142" s="7">
        <f t="shared" si="36"/>
        <v>1098.7759790203743</v>
      </c>
      <c r="R142" s="7">
        <f t="shared" si="36"/>
        <v>0</v>
      </c>
      <c r="S142" s="7">
        <f t="shared" si="36"/>
        <v>1199.9729217438394</v>
      </c>
      <c r="U142" s="3">
        <f t="shared" si="40"/>
        <v>2298.7489007642134</v>
      </c>
      <c r="W142">
        <f t="shared" si="41"/>
        <v>2563.7692932575142</v>
      </c>
      <c r="X142">
        <f t="shared" si="42"/>
        <v>1960.2780536246275</v>
      </c>
    </row>
    <row r="143" spans="1:24" x14ac:dyDescent="0.25">
      <c r="A143" s="5">
        <v>42339</v>
      </c>
      <c r="B143" s="1">
        <v>14.784000000000001</v>
      </c>
      <c r="C143" s="1">
        <v>18.45</v>
      </c>
      <c r="D143" s="1">
        <v>100</v>
      </c>
      <c r="G143" s="2">
        <f t="shared" si="35"/>
        <v>0.48801742919389984</v>
      </c>
      <c r="H143" s="2">
        <f t="shared" si="35"/>
        <v>0</v>
      </c>
      <c r="I143" s="2">
        <f t="shared" si="35"/>
        <v>0.51198257080610032</v>
      </c>
      <c r="J143" s="2">
        <f t="shared" si="43"/>
        <v>0.48801742919389984</v>
      </c>
      <c r="K143" s="2">
        <f t="shared" si="43"/>
        <v>0</v>
      </c>
      <c r="L143" s="2">
        <f t="shared" si="43"/>
        <v>0.51198257080610032</v>
      </c>
      <c r="N143" s="3">
        <f t="shared" si="38"/>
        <v>1143.8039764707235</v>
      </c>
      <c r="O143" s="3">
        <f t="shared" si="38"/>
        <v>0</v>
      </c>
      <c r="P143" s="3">
        <f t="shared" si="39"/>
        <v>1199.9729217438394</v>
      </c>
      <c r="Q143" s="7">
        <f t="shared" si="36"/>
        <v>1143.8039764707235</v>
      </c>
      <c r="R143" s="7">
        <f t="shared" si="36"/>
        <v>0</v>
      </c>
      <c r="S143" s="7">
        <f t="shared" si="36"/>
        <v>1199.9729217438394</v>
      </c>
      <c r="U143" s="3">
        <f t="shared" si="40"/>
        <v>2343.7768982145626</v>
      </c>
      <c r="W143">
        <f t="shared" si="41"/>
        <v>2668.8329271594907</v>
      </c>
      <c r="X143">
        <f t="shared" si="42"/>
        <v>1832.1747765640516</v>
      </c>
    </row>
    <row r="144" spans="1:24" x14ac:dyDescent="0.25">
      <c r="A144" s="5">
        <v>42370</v>
      </c>
      <c r="B144" s="1">
        <v>12.253</v>
      </c>
      <c r="C144" s="1">
        <v>16.489999999999998</v>
      </c>
      <c r="D144" s="1">
        <v>100</v>
      </c>
      <c r="G144" s="2">
        <f t="shared" si="35"/>
        <v>0.44134279436660301</v>
      </c>
      <c r="H144" s="2">
        <f t="shared" si="35"/>
        <v>0</v>
      </c>
      <c r="I144" s="2">
        <f t="shared" si="35"/>
        <v>0.55865720563339694</v>
      </c>
      <c r="J144" s="2">
        <f t="shared" si="43"/>
        <v>0.44134279436660301</v>
      </c>
      <c r="K144" s="2">
        <f t="shared" si="43"/>
        <v>0</v>
      </c>
      <c r="L144" s="2">
        <f t="shared" si="43"/>
        <v>0.55865720563339694</v>
      </c>
      <c r="N144" s="3">
        <f t="shared" si="38"/>
        <v>947.98634494695443</v>
      </c>
      <c r="O144" s="3">
        <f t="shared" si="38"/>
        <v>0</v>
      </c>
      <c r="P144" s="3">
        <f t="shared" si="39"/>
        <v>1199.9729217438394</v>
      </c>
      <c r="Q144" s="7">
        <f t="shared" si="36"/>
        <v>947.98634494695443</v>
      </c>
      <c r="R144" s="7">
        <f t="shared" si="36"/>
        <v>0</v>
      </c>
      <c r="S144" s="7">
        <f t="shared" si="36"/>
        <v>1199.9729217438394</v>
      </c>
      <c r="U144" s="3">
        <f t="shared" si="40"/>
        <v>2147.9592666907938</v>
      </c>
      <c r="W144">
        <f t="shared" si="41"/>
        <v>2211.9324848813067</v>
      </c>
      <c r="X144">
        <f t="shared" si="42"/>
        <v>1637.5372393247269</v>
      </c>
    </row>
    <row r="145" spans="1:24" x14ac:dyDescent="0.25">
      <c r="A145" s="5">
        <v>42401</v>
      </c>
      <c r="B145" s="1">
        <v>11.585000000000001</v>
      </c>
      <c r="C145" s="1">
        <v>16.16</v>
      </c>
      <c r="D145" s="1">
        <v>100</v>
      </c>
      <c r="G145" s="2">
        <f t="shared" si="35"/>
        <v>0.4275696622993172</v>
      </c>
      <c r="H145" s="2">
        <f t="shared" si="35"/>
        <v>0</v>
      </c>
      <c r="I145" s="2">
        <f t="shared" si="35"/>
        <v>0.57243033770068275</v>
      </c>
      <c r="J145" s="2">
        <f t="shared" si="43"/>
        <v>0.4275696622993172</v>
      </c>
      <c r="K145" s="2">
        <f t="shared" si="43"/>
        <v>0</v>
      </c>
      <c r="L145" s="2">
        <f t="shared" si="43"/>
        <v>0.57243033770068275</v>
      </c>
      <c r="N145" s="3">
        <f t="shared" si="38"/>
        <v>896.30472588023076</v>
      </c>
      <c r="O145" s="3">
        <f t="shared" si="38"/>
        <v>0</v>
      </c>
      <c r="P145" s="3">
        <f t="shared" si="39"/>
        <v>1199.9729217438394</v>
      </c>
      <c r="Q145" s="7">
        <f t="shared" si="36"/>
        <v>896.30472588023076</v>
      </c>
      <c r="R145" s="7">
        <f t="shared" si="36"/>
        <v>0</v>
      </c>
      <c r="S145" s="7">
        <f t="shared" si="36"/>
        <v>1199.9729217438394</v>
      </c>
      <c r="U145" s="3">
        <f t="shared" ref="U145:U169" si="44">SUM(N145:P145)</f>
        <v>2096.2776476240701</v>
      </c>
      <c r="W145">
        <f t="shared" si="41"/>
        <v>2091.3439841140894</v>
      </c>
      <c r="X145">
        <f t="shared" si="42"/>
        <v>1604.7666335650447</v>
      </c>
    </row>
    <row r="146" spans="1:24" x14ac:dyDescent="0.25">
      <c r="A146" s="5">
        <v>42430</v>
      </c>
      <c r="B146" s="1">
        <v>11.106</v>
      </c>
      <c r="C146" s="1">
        <v>21.84</v>
      </c>
      <c r="D146" s="1">
        <v>100</v>
      </c>
      <c r="G146" s="2">
        <f t="shared" si="35"/>
        <v>0.41726780883678982</v>
      </c>
      <c r="H146" s="2">
        <f t="shared" si="35"/>
        <v>0</v>
      </c>
      <c r="I146" s="2">
        <f t="shared" si="35"/>
        <v>0.58273219116321007</v>
      </c>
      <c r="J146" s="2">
        <f t="shared" si="43"/>
        <v>0.41726780883678982</v>
      </c>
      <c r="K146" s="2">
        <f t="shared" si="43"/>
        <v>0</v>
      </c>
      <c r="L146" s="2">
        <f t="shared" si="43"/>
        <v>0.58273219116321007</v>
      </c>
      <c r="N146" s="3">
        <f t="shared" si="38"/>
        <v>859.24560083088841</v>
      </c>
      <c r="O146" s="3">
        <f t="shared" si="38"/>
        <v>0</v>
      </c>
      <c r="P146" s="3">
        <f t="shared" si="39"/>
        <v>1199.9729217438394</v>
      </c>
      <c r="Q146" s="7">
        <f t="shared" si="36"/>
        <v>859.24560083088841</v>
      </c>
      <c r="R146" s="7">
        <f t="shared" si="36"/>
        <v>0</v>
      </c>
      <c r="S146" s="7">
        <f t="shared" si="36"/>
        <v>1199.9729217438394</v>
      </c>
      <c r="U146" s="3">
        <f t="shared" si="44"/>
        <v>2059.218522574728</v>
      </c>
      <c r="W146">
        <f t="shared" si="41"/>
        <v>2004.8740861088545</v>
      </c>
      <c r="X146">
        <f t="shared" si="42"/>
        <v>2168.8182720953328</v>
      </c>
    </row>
    <row r="147" spans="1:24" x14ac:dyDescent="0.25">
      <c r="A147" s="5">
        <v>42461</v>
      </c>
      <c r="B147" s="1">
        <v>11.048</v>
      </c>
      <c r="C147" s="1">
        <v>22.4</v>
      </c>
      <c r="D147" s="1">
        <v>100</v>
      </c>
      <c r="G147" s="2">
        <f t="shared" si="35"/>
        <v>0.41599518035996685</v>
      </c>
      <c r="H147" s="2">
        <f t="shared" si="35"/>
        <v>0</v>
      </c>
      <c r="I147" s="2">
        <f t="shared" si="35"/>
        <v>0.58400481964003315</v>
      </c>
      <c r="J147" s="6">
        <v>0.5</v>
      </c>
      <c r="K147" s="6">
        <v>0</v>
      </c>
      <c r="L147" s="6">
        <v>0.5</v>
      </c>
      <c r="N147" s="3">
        <f t="shared" si="38"/>
        <v>854.75827462449627</v>
      </c>
      <c r="O147" s="3">
        <f t="shared" si="38"/>
        <v>0</v>
      </c>
      <c r="P147" s="3">
        <f t="shared" si="39"/>
        <v>1199.9729217438394</v>
      </c>
      <c r="Q147" s="7">
        <f t="shared" si="36"/>
        <v>1027.3655981841678</v>
      </c>
      <c r="R147" s="7">
        <f t="shared" si="36"/>
        <v>0</v>
      </c>
      <c r="S147" s="7">
        <f t="shared" si="36"/>
        <v>1027.3655981841678</v>
      </c>
      <c r="U147" s="3">
        <f t="shared" si="44"/>
        <v>2054.7311963683355</v>
      </c>
      <c r="W147">
        <f t="shared" si="41"/>
        <v>1994.4038270602039</v>
      </c>
      <c r="X147">
        <f t="shared" si="42"/>
        <v>2224.4289970208538</v>
      </c>
    </row>
    <row r="148" spans="1:24" x14ac:dyDescent="0.25">
      <c r="A148" s="5">
        <v>42491</v>
      </c>
      <c r="B148" s="1">
        <v>11.8</v>
      </c>
      <c r="C148" s="1">
        <v>36.57</v>
      </c>
      <c r="D148" s="1">
        <v>100</v>
      </c>
      <c r="G148" s="2">
        <f t="shared" si="35"/>
        <v>0.51645658263305316</v>
      </c>
      <c r="H148" s="2">
        <f t="shared" si="35"/>
        <v>0</v>
      </c>
      <c r="I148" s="2">
        <f t="shared" si="35"/>
        <v>0.48354341736694673</v>
      </c>
      <c r="J148" s="2">
        <f t="shared" ref="J148:L159" si="45">G148</f>
        <v>0.51645658263305316</v>
      </c>
      <c r="K148" s="2">
        <f t="shared" si="45"/>
        <v>0</v>
      </c>
      <c r="L148" s="2">
        <f t="shared" si="45"/>
        <v>0.48354341736694673</v>
      </c>
      <c r="N148" s="3">
        <f t="shared" si="38"/>
        <v>1097.2949003053204</v>
      </c>
      <c r="O148" s="3">
        <f t="shared" si="38"/>
        <v>0</v>
      </c>
      <c r="P148" s="3">
        <f t="shared" si="39"/>
        <v>1027.3655981841678</v>
      </c>
      <c r="Q148" s="7">
        <f t="shared" si="36"/>
        <v>1097.2949003053204</v>
      </c>
      <c r="R148" s="7">
        <f t="shared" si="36"/>
        <v>0</v>
      </c>
      <c r="S148" s="7">
        <f t="shared" si="36"/>
        <v>1027.3655981841678</v>
      </c>
      <c r="U148" s="3">
        <f t="shared" si="44"/>
        <v>2124.6604984894884</v>
      </c>
      <c r="W148">
        <f t="shared" si="41"/>
        <v>2130.1561512771909</v>
      </c>
      <c r="X148">
        <f t="shared" si="42"/>
        <v>3631.5789473684208</v>
      </c>
    </row>
    <row r="149" spans="1:24" x14ac:dyDescent="0.25">
      <c r="A149" s="5">
        <v>42522</v>
      </c>
      <c r="B149" s="1">
        <v>12.435</v>
      </c>
      <c r="C149" s="1">
        <v>30.85</v>
      </c>
      <c r="D149" s="1">
        <v>100</v>
      </c>
      <c r="G149" s="2">
        <f t="shared" si="35"/>
        <v>0.52953200187369587</v>
      </c>
      <c r="H149" s="2">
        <f t="shared" si="35"/>
        <v>0</v>
      </c>
      <c r="I149" s="2">
        <f t="shared" si="35"/>
        <v>0.47046799812630408</v>
      </c>
      <c r="J149" s="2">
        <f t="shared" si="45"/>
        <v>0.52953200187369587</v>
      </c>
      <c r="K149" s="2">
        <f t="shared" si="45"/>
        <v>0</v>
      </c>
      <c r="L149" s="2">
        <f t="shared" si="45"/>
        <v>0.47046799812630408</v>
      </c>
      <c r="N149" s="3">
        <f t="shared" si="38"/>
        <v>1156.3442445166661</v>
      </c>
      <c r="O149" s="3">
        <f t="shared" si="38"/>
        <v>0</v>
      </c>
      <c r="P149" s="3">
        <f t="shared" si="39"/>
        <v>1027.3655981841678</v>
      </c>
      <c r="Q149" s="7">
        <f t="shared" si="36"/>
        <v>1156.3442445166661</v>
      </c>
      <c r="R149" s="7">
        <f t="shared" si="36"/>
        <v>0</v>
      </c>
      <c r="S149" s="7">
        <f t="shared" si="36"/>
        <v>1027.3655981841678</v>
      </c>
      <c r="U149" s="3">
        <f t="shared" si="44"/>
        <v>2183.7098427008341</v>
      </c>
      <c r="W149">
        <f t="shared" si="41"/>
        <v>2244.7874356891416</v>
      </c>
      <c r="X149">
        <f t="shared" si="42"/>
        <v>3063.5551142005957</v>
      </c>
    </row>
    <row r="150" spans="1:24" x14ac:dyDescent="0.25">
      <c r="A150" s="5">
        <v>42552</v>
      </c>
      <c r="B150" s="1">
        <v>11.138</v>
      </c>
      <c r="C150" s="1">
        <v>40.44</v>
      </c>
      <c r="D150" s="1">
        <v>100</v>
      </c>
      <c r="G150" s="2">
        <f t="shared" si="35"/>
        <v>0.50202830613900651</v>
      </c>
      <c r="H150" s="2">
        <f t="shared" si="35"/>
        <v>0</v>
      </c>
      <c r="I150" s="2">
        <f t="shared" si="35"/>
        <v>0.49797169386099338</v>
      </c>
      <c r="J150" s="2">
        <f t="shared" si="45"/>
        <v>0.50202830613900651</v>
      </c>
      <c r="K150" s="2">
        <f t="shared" si="45"/>
        <v>0</v>
      </c>
      <c r="L150" s="2">
        <f t="shared" si="45"/>
        <v>0.49797169386099338</v>
      </c>
      <c r="N150" s="3">
        <f t="shared" si="38"/>
        <v>1035.734796576327</v>
      </c>
      <c r="O150" s="3">
        <f t="shared" si="38"/>
        <v>0</v>
      </c>
      <c r="P150" s="3">
        <f t="shared" si="39"/>
        <v>1027.3655981841678</v>
      </c>
      <c r="Q150" s="7">
        <f t="shared" si="36"/>
        <v>1035.734796576327</v>
      </c>
      <c r="R150" s="7">
        <f t="shared" si="36"/>
        <v>0</v>
      </c>
      <c r="S150" s="7">
        <f t="shared" si="36"/>
        <v>1027.3655981841678</v>
      </c>
      <c r="U150" s="3">
        <f t="shared" si="44"/>
        <v>2063.100394760495</v>
      </c>
      <c r="W150">
        <f t="shared" si="41"/>
        <v>2010.6507807563858</v>
      </c>
      <c r="X150">
        <f t="shared" si="42"/>
        <v>4015.8887785501488</v>
      </c>
    </row>
    <row r="151" spans="1:24" x14ac:dyDescent="0.25">
      <c r="A151" s="5">
        <v>42583</v>
      </c>
      <c r="B151" s="1">
        <v>12.055999999999999</v>
      </c>
      <c r="C151" s="1">
        <v>44.53</v>
      </c>
      <c r="D151" s="1">
        <v>100</v>
      </c>
      <c r="G151" s="2">
        <f t="shared" si="35"/>
        <v>0.52181440443213289</v>
      </c>
      <c r="H151" s="2">
        <f t="shared" si="35"/>
        <v>0</v>
      </c>
      <c r="I151" s="2">
        <f t="shared" si="35"/>
        <v>0.47818559556786705</v>
      </c>
      <c r="J151" s="2">
        <f t="shared" si="45"/>
        <v>0.52181440443213289</v>
      </c>
      <c r="K151" s="2">
        <f t="shared" si="45"/>
        <v>0</v>
      </c>
      <c r="L151" s="2">
        <f t="shared" si="45"/>
        <v>0.47818559556786705</v>
      </c>
      <c r="N151" s="3">
        <f t="shared" si="38"/>
        <v>1121.100620176351</v>
      </c>
      <c r="O151" s="3">
        <f t="shared" si="38"/>
        <v>0</v>
      </c>
      <c r="P151" s="3">
        <f t="shared" si="39"/>
        <v>1027.3655981841678</v>
      </c>
      <c r="Q151" s="7">
        <f t="shared" si="36"/>
        <v>1121.100620176351</v>
      </c>
      <c r="R151" s="7">
        <f t="shared" si="36"/>
        <v>0</v>
      </c>
      <c r="S151" s="7">
        <f t="shared" si="36"/>
        <v>1027.3655981841678</v>
      </c>
      <c r="U151" s="3">
        <f t="shared" si="44"/>
        <v>2148.4662183605187</v>
      </c>
      <c r="W151">
        <f t="shared" si="41"/>
        <v>2176.3697084574419</v>
      </c>
      <c r="X151">
        <f t="shared" si="42"/>
        <v>4422.0456802383314</v>
      </c>
    </row>
    <row r="152" spans="1:24" x14ac:dyDescent="0.25">
      <c r="A152" s="5">
        <v>42614</v>
      </c>
      <c r="B152" s="1">
        <v>12.166</v>
      </c>
      <c r="C152" s="1">
        <v>36.85</v>
      </c>
      <c r="D152" s="1">
        <v>100</v>
      </c>
      <c r="G152" s="2">
        <f t="shared" si="35"/>
        <v>0.52408029637287845</v>
      </c>
      <c r="H152" s="2">
        <f t="shared" si="35"/>
        <v>0</v>
      </c>
      <c r="I152" s="2">
        <f t="shared" si="35"/>
        <v>0.47591970362712149</v>
      </c>
      <c r="J152" s="2">
        <f t="shared" si="45"/>
        <v>0.52408029637287845</v>
      </c>
      <c r="K152" s="2">
        <f t="shared" si="45"/>
        <v>0</v>
      </c>
      <c r="L152" s="2">
        <f t="shared" si="45"/>
        <v>0.47591970362712149</v>
      </c>
      <c r="N152" s="3">
        <f t="shared" si="38"/>
        <v>1131.3296404334346</v>
      </c>
      <c r="O152" s="3">
        <f t="shared" si="38"/>
        <v>0</v>
      </c>
      <c r="P152" s="3">
        <f t="shared" si="39"/>
        <v>1027.3655981841678</v>
      </c>
      <c r="Q152" s="7">
        <f t="shared" si="36"/>
        <v>1131.3296404334349</v>
      </c>
      <c r="R152" s="7">
        <f t="shared" si="36"/>
        <v>0</v>
      </c>
      <c r="S152" s="7">
        <f t="shared" si="36"/>
        <v>1027.3655981841678</v>
      </c>
      <c r="U152" s="3">
        <f t="shared" si="44"/>
        <v>2158.6952386176026</v>
      </c>
      <c r="W152">
        <f t="shared" si="41"/>
        <v>2196.2270963083311</v>
      </c>
      <c r="X152">
        <f t="shared" si="42"/>
        <v>3659.3843098311818</v>
      </c>
    </row>
    <row r="153" spans="1:24" x14ac:dyDescent="0.25">
      <c r="A153" s="5">
        <v>42644</v>
      </c>
      <c r="B153" s="1">
        <v>12</v>
      </c>
      <c r="C153" s="1">
        <v>38.11</v>
      </c>
      <c r="D153" s="1">
        <v>100</v>
      </c>
      <c r="G153" s="2">
        <f t="shared" si="35"/>
        <v>0.52065255119750087</v>
      </c>
      <c r="H153" s="2">
        <f t="shared" si="35"/>
        <v>0</v>
      </c>
      <c r="I153" s="2">
        <f t="shared" si="35"/>
        <v>0.47934744880249902</v>
      </c>
      <c r="J153" s="2">
        <f t="shared" si="45"/>
        <v>0.52065255119750087</v>
      </c>
      <c r="K153" s="2">
        <f t="shared" si="45"/>
        <v>0</v>
      </c>
      <c r="L153" s="2">
        <f t="shared" si="45"/>
        <v>0.47934744880249902</v>
      </c>
      <c r="N153" s="3">
        <f t="shared" si="38"/>
        <v>1115.8931189545633</v>
      </c>
      <c r="O153" s="3">
        <f t="shared" si="38"/>
        <v>0</v>
      </c>
      <c r="P153" s="3">
        <f t="shared" si="39"/>
        <v>1027.3655981841678</v>
      </c>
      <c r="Q153" s="7">
        <f t="shared" si="36"/>
        <v>1115.8931189545633</v>
      </c>
      <c r="R153" s="7">
        <f t="shared" si="36"/>
        <v>0</v>
      </c>
      <c r="S153" s="7">
        <f t="shared" si="36"/>
        <v>1027.3655981841678</v>
      </c>
      <c r="U153" s="3">
        <f t="shared" si="44"/>
        <v>2143.2587171387313</v>
      </c>
      <c r="W153">
        <f t="shared" si="41"/>
        <v>2166.2604928242622</v>
      </c>
      <c r="X153">
        <f t="shared" si="42"/>
        <v>3784.5084409136048</v>
      </c>
    </row>
    <row r="154" spans="1:24" x14ac:dyDescent="0.25">
      <c r="A154" s="5">
        <v>42675</v>
      </c>
      <c r="B154" s="1">
        <v>12.51</v>
      </c>
      <c r="C154" s="1">
        <v>35.090000000000003</v>
      </c>
      <c r="D154" s="1">
        <v>100</v>
      </c>
      <c r="G154" s="2">
        <f t="shared" si="35"/>
        <v>0.53102979879446477</v>
      </c>
      <c r="H154" s="2">
        <f t="shared" si="35"/>
        <v>0</v>
      </c>
      <c r="I154" s="2">
        <f t="shared" si="35"/>
        <v>0.46897020120553523</v>
      </c>
      <c r="J154" s="2">
        <f t="shared" si="45"/>
        <v>0.53102979879446477</v>
      </c>
      <c r="K154" s="2">
        <f t="shared" si="45"/>
        <v>0</v>
      </c>
      <c r="L154" s="2">
        <f t="shared" si="45"/>
        <v>0.46897020120553523</v>
      </c>
      <c r="N154" s="3">
        <f t="shared" si="38"/>
        <v>1163.3185765101323</v>
      </c>
      <c r="O154" s="3">
        <f t="shared" si="38"/>
        <v>0</v>
      </c>
      <c r="P154" s="3">
        <f t="shared" si="39"/>
        <v>1027.3655981841678</v>
      </c>
      <c r="Q154" s="7">
        <f t="shared" si="36"/>
        <v>1163.3185765101323</v>
      </c>
      <c r="R154" s="7">
        <f t="shared" si="36"/>
        <v>0</v>
      </c>
      <c r="S154" s="7">
        <f t="shared" si="36"/>
        <v>1027.3655981841678</v>
      </c>
      <c r="U154" s="3">
        <f t="shared" si="44"/>
        <v>2190.6841746943001</v>
      </c>
      <c r="W154">
        <f t="shared" si="41"/>
        <v>2258.326563769293</v>
      </c>
      <c r="X154">
        <f t="shared" si="42"/>
        <v>3484.6077457795432</v>
      </c>
    </row>
    <row r="155" spans="1:24" x14ac:dyDescent="0.25">
      <c r="A155" s="5">
        <v>42705</v>
      </c>
      <c r="B155" s="1">
        <v>12.685</v>
      </c>
      <c r="C155" s="1">
        <v>29.21</v>
      </c>
      <c r="D155" s="1">
        <v>100</v>
      </c>
      <c r="G155" s="2">
        <f t="shared" si="35"/>
        <v>0.53448784393039239</v>
      </c>
      <c r="H155" s="2">
        <f t="shared" si="35"/>
        <v>0</v>
      </c>
      <c r="I155" s="2">
        <f t="shared" si="35"/>
        <v>0.46551215606960766</v>
      </c>
      <c r="J155" s="2">
        <f t="shared" si="45"/>
        <v>0.53448784393039239</v>
      </c>
      <c r="K155" s="2">
        <f t="shared" si="45"/>
        <v>0</v>
      </c>
      <c r="L155" s="2">
        <f t="shared" si="45"/>
        <v>0.46551215606960766</v>
      </c>
      <c r="N155" s="3">
        <f t="shared" si="38"/>
        <v>1179.5920178282197</v>
      </c>
      <c r="O155" s="3">
        <f t="shared" si="38"/>
        <v>0</v>
      </c>
      <c r="P155" s="3">
        <f t="shared" si="39"/>
        <v>1027.3655981841678</v>
      </c>
      <c r="Q155" s="7">
        <f t="shared" si="36"/>
        <v>1179.5920178282199</v>
      </c>
      <c r="R155" s="7">
        <f t="shared" si="36"/>
        <v>0</v>
      </c>
      <c r="S155" s="7">
        <f t="shared" si="36"/>
        <v>1027.3655981841678</v>
      </c>
      <c r="U155" s="3">
        <f t="shared" si="44"/>
        <v>2206.9576160123875</v>
      </c>
      <c r="W155">
        <f t="shared" si="41"/>
        <v>2289.9178626229805</v>
      </c>
      <c r="X155">
        <f t="shared" si="42"/>
        <v>2900.6951340615688</v>
      </c>
    </row>
    <row r="156" spans="1:24" x14ac:dyDescent="0.25">
      <c r="A156" s="5">
        <v>42736</v>
      </c>
      <c r="B156" s="1">
        <v>14.349</v>
      </c>
      <c r="C156" s="1">
        <v>20.81</v>
      </c>
      <c r="D156" s="1">
        <v>100</v>
      </c>
      <c r="G156" s="2">
        <f t="shared" si="35"/>
        <v>0.564987990707564</v>
      </c>
      <c r="H156" s="2">
        <f t="shared" si="35"/>
        <v>0</v>
      </c>
      <c r="I156" s="2">
        <f t="shared" si="35"/>
        <v>0.43501200929243611</v>
      </c>
      <c r="J156" s="2">
        <f t="shared" si="45"/>
        <v>0.564987990707564</v>
      </c>
      <c r="K156" s="2">
        <f t="shared" si="45"/>
        <v>0</v>
      </c>
      <c r="L156" s="2">
        <f t="shared" si="45"/>
        <v>0.43501200929243611</v>
      </c>
      <c r="N156" s="3">
        <f t="shared" si="38"/>
        <v>1334.3291969899192</v>
      </c>
      <c r="O156" s="3">
        <f t="shared" si="38"/>
        <v>0</v>
      </c>
      <c r="P156" s="3">
        <f t="shared" si="39"/>
        <v>1027.3655981841678</v>
      </c>
      <c r="Q156" s="7">
        <f t="shared" si="36"/>
        <v>1334.3291969899192</v>
      </c>
      <c r="R156" s="7">
        <f t="shared" si="36"/>
        <v>0</v>
      </c>
      <c r="S156" s="7">
        <f t="shared" si="36"/>
        <v>1027.3655981841678</v>
      </c>
      <c r="U156" s="3">
        <f t="shared" si="44"/>
        <v>2361.6947951740867</v>
      </c>
      <c r="W156">
        <f t="shared" si="41"/>
        <v>2590.3059842946113</v>
      </c>
      <c r="X156">
        <f t="shared" si="42"/>
        <v>2066.5342601787488</v>
      </c>
    </row>
    <row r="157" spans="1:24" x14ac:dyDescent="0.25">
      <c r="A157" s="5">
        <v>42767</v>
      </c>
      <c r="B157" s="1">
        <v>14.031000000000001</v>
      </c>
      <c r="C157" s="1">
        <v>23.99</v>
      </c>
      <c r="D157" s="1">
        <v>100</v>
      </c>
      <c r="G157" s="2">
        <f t="shared" si="35"/>
        <v>0.55947206826428497</v>
      </c>
      <c r="H157" s="2">
        <f t="shared" si="35"/>
        <v>0</v>
      </c>
      <c r="I157" s="2">
        <f t="shared" si="35"/>
        <v>0.44052793173571514</v>
      </c>
      <c r="J157" s="2">
        <f t="shared" si="45"/>
        <v>0.55947206826428497</v>
      </c>
      <c r="K157" s="2">
        <f t="shared" si="45"/>
        <v>0</v>
      </c>
      <c r="L157" s="2">
        <f t="shared" si="45"/>
        <v>0.44052793173571514</v>
      </c>
      <c r="N157" s="3">
        <f t="shared" si="38"/>
        <v>1304.7580293376232</v>
      </c>
      <c r="O157" s="3">
        <f t="shared" si="38"/>
        <v>0</v>
      </c>
      <c r="P157" s="3">
        <f t="shared" si="39"/>
        <v>1027.3655981841678</v>
      </c>
      <c r="Q157" s="7">
        <f t="shared" si="36"/>
        <v>1304.7580293376232</v>
      </c>
      <c r="R157" s="7">
        <f t="shared" si="36"/>
        <v>0</v>
      </c>
      <c r="S157" s="7">
        <f t="shared" si="36"/>
        <v>1027.3655981841678</v>
      </c>
      <c r="U157" s="3">
        <f t="shared" si="44"/>
        <v>2332.1236275217907</v>
      </c>
      <c r="W157">
        <f t="shared" si="41"/>
        <v>2532.9000812347685</v>
      </c>
      <c r="X157">
        <f t="shared" si="42"/>
        <v>2382.3237338629592</v>
      </c>
    </row>
    <row r="158" spans="1:24" x14ac:dyDescent="0.25">
      <c r="A158" s="5">
        <v>42795</v>
      </c>
      <c r="B158" s="1">
        <v>14.688000000000001</v>
      </c>
      <c r="C158" s="1">
        <v>23</v>
      </c>
      <c r="D158" s="1">
        <v>100</v>
      </c>
      <c r="G158" s="2">
        <f t="shared" si="35"/>
        <v>0.57071806030463179</v>
      </c>
      <c r="H158" s="2">
        <f t="shared" si="35"/>
        <v>0</v>
      </c>
      <c r="I158" s="2">
        <f t="shared" si="35"/>
        <v>0.42928193969536832</v>
      </c>
      <c r="J158" s="2">
        <f t="shared" si="45"/>
        <v>0.57071806030463179</v>
      </c>
      <c r="K158" s="2">
        <f t="shared" si="45"/>
        <v>0</v>
      </c>
      <c r="L158" s="2">
        <f t="shared" si="45"/>
        <v>0.42928193969536832</v>
      </c>
      <c r="N158" s="3">
        <f t="shared" si="38"/>
        <v>1365.8531776003856</v>
      </c>
      <c r="O158" s="3">
        <f t="shared" si="38"/>
        <v>0</v>
      </c>
      <c r="P158" s="3">
        <f t="shared" si="39"/>
        <v>1027.3655981841678</v>
      </c>
      <c r="Q158" s="7">
        <f t="shared" si="36"/>
        <v>1365.8531776003856</v>
      </c>
      <c r="R158" s="7">
        <f t="shared" si="36"/>
        <v>0</v>
      </c>
      <c r="S158" s="7">
        <f t="shared" si="36"/>
        <v>1027.3655981841678</v>
      </c>
      <c r="U158" s="3">
        <f t="shared" si="44"/>
        <v>2393.2187757845531</v>
      </c>
      <c r="W158">
        <f t="shared" si="41"/>
        <v>2651.5028432168965</v>
      </c>
      <c r="X158">
        <f t="shared" si="42"/>
        <v>2284.0119165839124</v>
      </c>
    </row>
    <row r="159" spans="1:24" x14ac:dyDescent="0.25">
      <c r="A159" s="5">
        <v>42826</v>
      </c>
      <c r="B159" s="1">
        <v>16.056000000000001</v>
      </c>
      <c r="C159" s="1">
        <v>23.9</v>
      </c>
      <c r="D159" s="1">
        <v>100</v>
      </c>
      <c r="G159" s="2">
        <f t="shared" si="35"/>
        <v>0.59238488783943344</v>
      </c>
      <c r="H159" s="2">
        <f t="shared" si="35"/>
        <v>0</v>
      </c>
      <c r="I159" s="2">
        <f t="shared" si="35"/>
        <v>0.40761511216056662</v>
      </c>
      <c r="J159" s="2">
        <f t="shared" si="45"/>
        <v>0.59238488783943344</v>
      </c>
      <c r="K159" s="2">
        <f t="shared" si="45"/>
        <v>0</v>
      </c>
      <c r="L159" s="2">
        <f t="shared" si="45"/>
        <v>0.40761511216056662</v>
      </c>
      <c r="N159" s="3">
        <f t="shared" si="38"/>
        <v>1493.0649931612061</v>
      </c>
      <c r="O159" s="3">
        <f t="shared" si="38"/>
        <v>0</v>
      </c>
      <c r="P159" s="3">
        <f t="shared" si="39"/>
        <v>1027.3655981841678</v>
      </c>
      <c r="Q159" s="7">
        <f t="shared" si="36"/>
        <v>1493.0649931612061</v>
      </c>
      <c r="R159" s="7">
        <f t="shared" si="36"/>
        <v>0</v>
      </c>
      <c r="S159" s="7">
        <f t="shared" si="36"/>
        <v>1027.3655981841678</v>
      </c>
      <c r="U159" s="3">
        <f t="shared" si="44"/>
        <v>2520.4305913453736</v>
      </c>
      <c r="W159">
        <f t="shared" si="41"/>
        <v>2898.4565393988628</v>
      </c>
      <c r="X159">
        <f t="shared" si="42"/>
        <v>2373.3862959285002</v>
      </c>
    </row>
    <row r="160" spans="1:24" x14ac:dyDescent="0.25">
      <c r="A160" s="5">
        <v>42856</v>
      </c>
      <c r="B160" s="1">
        <v>17.145</v>
      </c>
      <c r="C160" s="1">
        <v>22.25</v>
      </c>
      <c r="D160" s="1">
        <v>100</v>
      </c>
      <c r="G160" s="2">
        <f t="shared" si="35"/>
        <v>0.60812967757954106</v>
      </c>
      <c r="H160" s="2">
        <f t="shared" si="35"/>
        <v>0</v>
      </c>
      <c r="I160" s="2">
        <f t="shared" si="35"/>
        <v>0.39187032242045888</v>
      </c>
      <c r="J160" s="6">
        <v>0.5</v>
      </c>
      <c r="K160" s="6">
        <v>0</v>
      </c>
      <c r="L160" s="6">
        <v>0.5</v>
      </c>
      <c r="N160" s="3">
        <f>B160/B159*Q159</f>
        <v>1594.3322937063326</v>
      </c>
      <c r="O160" s="3">
        <f>C160/C159*R159</f>
        <v>0</v>
      </c>
      <c r="P160" s="3">
        <f>S159</f>
        <v>1027.3655981841678</v>
      </c>
      <c r="Q160" s="7">
        <f>J160*$U160</f>
        <v>1310.8489459452503</v>
      </c>
      <c r="R160" s="7">
        <f>K160*$U160</f>
        <v>0</v>
      </c>
      <c r="S160" s="7">
        <f>L160*$U160</f>
        <v>1310.8489459452503</v>
      </c>
      <c r="U160" s="3">
        <f t="shared" si="44"/>
        <v>2621.6978918905006</v>
      </c>
      <c r="W160">
        <f t="shared" si="41"/>
        <v>3095.0446791226645</v>
      </c>
      <c r="X160">
        <f t="shared" si="42"/>
        <v>2209.5332671300894</v>
      </c>
    </row>
    <row r="161" spans="1:24" x14ac:dyDescent="0.25">
      <c r="A161" s="5">
        <v>42887</v>
      </c>
      <c r="B161" s="1">
        <v>17.776</v>
      </c>
      <c r="C161" s="1">
        <v>21.25</v>
      </c>
      <c r="D161" s="1">
        <v>100</v>
      </c>
      <c r="G161" s="2">
        <f t="shared" si="35"/>
        <v>0.50903467827381799</v>
      </c>
      <c r="H161" s="2">
        <f t="shared" si="35"/>
        <v>0</v>
      </c>
      <c r="I161" s="2">
        <f t="shared" si="35"/>
        <v>0.4909653217261819</v>
      </c>
      <c r="J161" s="2">
        <f t="shared" ref="J161:L169" si="46">G161</f>
        <v>0.50903467827381799</v>
      </c>
      <c r="K161" s="2">
        <f t="shared" si="46"/>
        <v>0</v>
      </c>
      <c r="L161" s="2">
        <f t="shared" si="46"/>
        <v>0.4909653217261819</v>
      </c>
      <c r="N161" s="3">
        <f t="shared" ref="N161:O169" si="47">B161/B160*Q160</f>
        <v>1359.0930803804474</v>
      </c>
      <c r="O161" s="3">
        <f t="shared" si="47"/>
        <v>0</v>
      </c>
      <c r="P161" s="3">
        <f t="shared" ref="P161:P169" si="48">S160</f>
        <v>1310.8489459452503</v>
      </c>
      <c r="Q161" s="7">
        <f t="shared" ref="Q161:S169" si="49">J161*$U161</f>
        <v>1359.0930803804474</v>
      </c>
      <c r="R161" s="7">
        <f t="shared" si="49"/>
        <v>0</v>
      </c>
      <c r="S161" s="7">
        <f t="shared" si="49"/>
        <v>1310.8489459452503</v>
      </c>
      <c r="U161" s="3">
        <f t="shared" si="44"/>
        <v>2669.942026325698</v>
      </c>
      <c r="W161">
        <f t="shared" si="41"/>
        <v>3208.9538767036734</v>
      </c>
      <c r="X161">
        <f t="shared" si="42"/>
        <v>2110.2284011916581</v>
      </c>
    </row>
    <row r="162" spans="1:24" x14ac:dyDescent="0.25">
      <c r="A162" s="5">
        <v>42917</v>
      </c>
      <c r="B162" s="1">
        <v>16.974</v>
      </c>
      <c r="C162" s="1">
        <v>22.38</v>
      </c>
      <c r="D162" s="1">
        <v>100</v>
      </c>
      <c r="G162" s="2">
        <f t="shared" si="35"/>
        <v>0.49749406489053027</v>
      </c>
      <c r="H162" s="2">
        <f t="shared" si="35"/>
        <v>0</v>
      </c>
      <c r="I162" s="2">
        <f t="shared" si="35"/>
        <v>0.50250593510946984</v>
      </c>
      <c r="J162" s="2">
        <f t="shared" si="46"/>
        <v>0.49749406489053027</v>
      </c>
      <c r="K162" s="2">
        <f t="shared" si="46"/>
        <v>0</v>
      </c>
      <c r="L162" s="2">
        <f t="shared" si="46"/>
        <v>0.50250593510946984</v>
      </c>
      <c r="N162" s="3">
        <f t="shared" si="47"/>
        <v>1297.7748619699435</v>
      </c>
      <c r="O162" s="3">
        <f t="shared" si="47"/>
        <v>0</v>
      </c>
      <c r="P162" s="3">
        <f t="shared" si="48"/>
        <v>1310.8489459452503</v>
      </c>
      <c r="Q162" s="7">
        <f t="shared" si="49"/>
        <v>1297.7748619699435</v>
      </c>
      <c r="R162" s="7">
        <f t="shared" si="49"/>
        <v>0</v>
      </c>
      <c r="S162" s="7">
        <f t="shared" si="49"/>
        <v>1310.8489459452503</v>
      </c>
      <c r="U162" s="3">
        <f t="shared" si="44"/>
        <v>2608.6238079151935</v>
      </c>
      <c r="W162">
        <f t="shared" si="41"/>
        <v>3064.1754670999185</v>
      </c>
      <c r="X162">
        <f t="shared" si="42"/>
        <v>2222.4428997020855</v>
      </c>
    </row>
    <row r="163" spans="1:24" x14ac:dyDescent="0.25">
      <c r="A163" s="5">
        <v>42948</v>
      </c>
      <c r="B163" s="1">
        <v>16.641999999999999</v>
      </c>
      <c r="C163" s="1">
        <v>22.66</v>
      </c>
      <c r="D163" s="1">
        <v>100</v>
      </c>
      <c r="G163" s="2">
        <f t="shared" si="35"/>
        <v>0.49255630863941763</v>
      </c>
      <c r="H163" s="2">
        <f t="shared" si="35"/>
        <v>0</v>
      </c>
      <c r="I163" s="2">
        <f t="shared" si="35"/>
        <v>0.50744369136058243</v>
      </c>
      <c r="J163" s="2">
        <f t="shared" si="46"/>
        <v>0.49255630863941763</v>
      </c>
      <c r="K163" s="2">
        <f t="shared" si="46"/>
        <v>0</v>
      </c>
      <c r="L163" s="2">
        <f t="shared" si="46"/>
        <v>0.50744369136058243</v>
      </c>
      <c r="N163" s="3">
        <f t="shared" si="47"/>
        <v>1272.3912603336751</v>
      </c>
      <c r="O163" s="3">
        <f t="shared" si="47"/>
        <v>0</v>
      </c>
      <c r="P163" s="3">
        <f t="shared" si="48"/>
        <v>1310.8489459452503</v>
      </c>
      <c r="Q163" s="7">
        <f t="shared" si="49"/>
        <v>1272.3912603336751</v>
      </c>
      <c r="R163" s="7">
        <f t="shared" si="49"/>
        <v>0</v>
      </c>
      <c r="S163" s="7">
        <f t="shared" si="49"/>
        <v>1310.8489459452501</v>
      </c>
      <c r="U163" s="3">
        <f t="shared" si="44"/>
        <v>2583.2402062789251</v>
      </c>
      <c r="W163">
        <f t="shared" si="41"/>
        <v>3004.2422601317808</v>
      </c>
      <c r="X163">
        <f t="shared" si="42"/>
        <v>2250.248262164846</v>
      </c>
    </row>
    <row r="164" spans="1:24" x14ac:dyDescent="0.25">
      <c r="A164" s="5">
        <v>42979</v>
      </c>
      <c r="B164" s="1">
        <v>16.643000000000001</v>
      </c>
      <c r="C164" s="1">
        <v>24.28</v>
      </c>
      <c r="D164" s="1">
        <v>100</v>
      </c>
      <c r="G164" s="2">
        <f t="shared" si="35"/>
        <v>0.49257132709837825</v>
      </c>
      <c r="H164" s="2">
        <f t="shared" si="35"/>
        <v>0</v>
      </c>
      <c r="I164" s="2">
        <f t="shared" si="35"/>
        <v>0.50742867290162175</v>
      </c>
      <c r="J164" s="2">
        <f t="shared" si="46"/>
        <v>0.49257132709837825</v>
      </c>
      <c r="K164" s="2">
        <f t="shared" si="46"/>
        <v>0</v>
      </c>
      <c r="L164" s="2">
        <f t="shared" si="46"/>
        <v>0.50742867290162175</v>
      </c>
      <c r="N164" s="3">
        <f t="shared" si="47"/>
        <v>1272.4677169651097</v>
      </c>
      <c r="O164" s="3">
        <f t="shared" si="47"/>
        <v>0</v>
      </c>
      <c r="P164" s="3">
        <f t="shared" si="48"/>
        <v>1310.8489459452501</v>
      </c>
      <c r="Q164" s="7">
        <f t="shared" si="49"/>
        <v>1272.4677169651097</v>
      </c>
      <c r="R164" s="7">
        <f t="shared" si="49"/>
        <v>0</v>
      </c>
      <c r="S164" s="7">
        <f t="shared" si="49"/>
        <v>1310.8489459452501</v>
      </c>
      <c r="U164" s="3">
        <f t="shared" si="44"/>
        <v>2583.3166629103598</v>
      </c>
      <c r="W164">
        <f t="shared" si="41"/>
        <v>3004.4227818395161</v>
      </c>
      <c r="X164">
        <f t="shared" si="42"/>
        <v>2411.1221449851041</v>
      </c>
    </row>
    <row r="165" spans="1:24" x14ac:dyDescent="0.25">
      <c r="A165" s="5">
        <v>43009</v>
      </c>
      <c r="B165" s="1">
        <v>18.074000000000002</v>
      </c>
      <c r="C165" s="1">
        <v>22.81</v>
      </c>
      <c r="D165" s="1">
        <v>100</v>
      </c>
      <c r="G165" s="2">
        <f t="shared" si="35"/>
        <v>0.51318890371674386</v>
      </c>
      <c r="H165" s="2">
        <f t="shared" si="35"/>
        <v>0</v>
      </c>
      <c r="I165" s="2">
        <f t="shared" si="35"/>
        <v>0.48681109628325608</v>
      </c>
      <c r="J165" s="2">
        <f t="shared" si="46"/>
        <v>0.51318890371674386</v>
      </c>
      <c r="K165" s="2">
        <f t="shared" si="46"/>
        <v>0</v>
      </c>
      <c r="L165" s="2">
        <f t="shared" si="46"/>
        <v>0.48681109628325608</v>
      </c>
      <c r="N165" s="3">
        <f t="shared" si="47"/>
        <v>1381.8771565479417</v>
      </c>
      <c r="O165" s="3">
        <f t="shared" si="47"/>
        <v>0</v>
      </c>
      <c r="P165" s="3">
        <f t="shared" si="48"/>
        <v>1310.8489459452501</v>
      </c>
      <c r="Q165" s="7">
        <f t="shared" si="49"/>
        <v>1381.8771565479415</v>
      </c>
      <c r="R165" s="7">
        <f t="shared" si="49"/>
        <v>0</v>
      </c>
      <c r="S165" s="7">
        <f t="shared" si="49"/>
        <v>1310.8489459452501</v>
      </c>
      <c r="U165" s="3">
        <f t="shared" si="44"/>
        <v>2692.7261024931918</v>
      </c>
      <c r="W165">
        <f t="shared" si="41"/>
        <v>3262.7493456088091</v>
      </c>
      <c r="X165">
        <f t="shared" si="42"/>
        <v>2265.1439920556109</v>
      </c>
    </row>
    <row r="166" spans="1:24" x14ac:dyDescent="0.25">
      <c r="A166" s="5">
        <v>43040</v>
      </c>
      <c r="B166" s="1">
        <v>19.420999999999999</v>
      </c>
      <c r="C166" s="1">
        <v>21.89</v>
      </c>
      <c r="D166" s="1">
        <v>100</v>
      </c>
      <c r="G166" s="2">
        <f t="shared" si="35"/>
        <v>0.53112180714324786</v>
      </c>
      <c r="H166" s="2">
        <f t="shared" si="35"/>
        <v>0</v>
      </c>
      <c r="I166" s="2">
        <f t="shared" si="35"/>
        <v>0.46887819285675214</v>
      </c>
      <c r="J166" s="2">
        <f t="shared" si="46"/>
        <v>0.53112180714324786</v>
      </c>
      <c r="K166" s="2">
        <f t="shared" si="46"/>
        <v>0</v>
      </c>
      <c r="L166" s="2">
        <f t="shared" si="46"/>
        <v>0.46887819285675214</v>
      </c>
      <c r="N166" s="3">
        <f t="shared" si="47"/>
        <v>1484.8642390902717</v>
      </c>
      <c r="O166" s="3">
        <f t="shared" si="47"/>
        <v>0</v>
      </c>
      <c r="P166" s="3">
        <f t="shared" si="48"/>
        <v>1310.8489459452501</v>
      </c>
      <c r="Q166" s="7">
        <f t="shared" si="49"/>
        <v>1484.8642390902717</v>
      </c>
      <c r="R166" s="7">
        <f t="shared" si="49"/>
        <v>0</v>
      </c>
      <c r="S166" s="7">
        <f t="shared" si="49"/>
        <v>1310.8489459452501</v>
      </c>
      <c r="U166" s="3">
        <f t="shared" si="44"/>
        <v>2795.7131850355217</v>
      </c>
      <c r="W166">
        <f t="shared" si="41"/>
        <v>3505.9120859283325</v>
      </c>
      <c r="X166">
        <f t="shared" si="42"/>
        <v>2173.7835153922542</v>
      </c>
    </row>
    <row r="167" spans="1:24" x14ac:dyDescent="0.25">
      <c r="A167" s="5">
        <v>43070</v>
      </c>
      <c r="B167" s="1">
        <v>18.329000000000001</v>
      </c>
      <c r="C167" s="1">
        <v>21.48</v>
      </c>
      <c r="D167" s="1">
        <v>100</v>
      </c>
      <c r="G167" s="2">
        <f t="shared" si="35"/>
        <v>0.51668827873935841</v>
      </c>
      <c r="H167" s="2">
        <f t="shared" si="35"/>
        <v>0</v>
      </c>
      <c r="I167" s="2">
        <f t="shared" si="35"/>
        <v>0.48331172126064148</v>
      </c>
      <c r="J167" s="2">
        <f t="shared" si="46"/>
        <v>0.51668827873935841</v>
      </c>
      <c r="K167" s="2">
        <f t="shared" si="46"/>
        <v>0</v>
      </c>
      <c r="L167" s="2">
        <f t="shared" si="46"/>
        <v>0.48331172126064148</v>
      </c>
      <c r="N167" s="3">
        <f t="shared" si="47"/>
        <v>1401.3735975637501</v>
      </c>
      <c r="O167" s="3">
        <f t="shared" si="47"/>
        <v>0</v>
      </c>
      <c r="P167" s="3">
        <f t="shared" si="48"/>
        <v>1310.8489459452501</v>
      </c>
      <c r="Q167" s="7">
        <f t="shared" si="49"/>
        <v>1401.3735975637501</v>
      </c>
      <c r="R167" s="7">
        <f t="shared" si="49"/>
        <v>0</v>
      </c>
      <c r="S167" s="7">
        <f t="shared" si="49"/>
        <v>1310.8489459452501</v>
      </c>
      <c r="U167" s="3">
        <f t="shared" si="44"/>
        <v>2712.2225435090004</v>
      </c>
      <c r="W167">
        <f t="shared" si="41"/>
        <v>3308.7823810813247</v>
      </c>
      <c r="X167">
        <f t="shared" si="42"/>
        <v>2133.0685203574976</v>
      </c>
    </row>
    <row r="168" spans="1:24" x14ac:dyDescent="0.25">
      <c r="A168" s="5">
        <v>43101</v>
      </c>
      <c r="B168" s="1">
        <v>17.98</v>
      </c>
      <c r="C168" s="1">
        <v>23.46</v>
      </c>
      <c r="D168" s="1">
        <v>100</v>
      </c>
      <c r="G168" s="2">
        <f t="shared" si="35"/>
        <v>0.51188612099644137</v>
      </c>
      <c r="H168" s="2">
        <f t="shared" si="35"/>
        <v>0</v>
      </c>
      <c r="I168" s="2">
        <f t="shared" si="35"/>
        <v>0.48811387900355863</v>
      </c>
      <c r="J168" s="2">
        <f t="shared" si="46"/>
        <v>0.51188612099644137</v>
      </c>
      <c r="K168" s="2">
        <f t="shared" si="46"/>
        <v>0</v>
      </c>
      <c r="L168" s="2">
        <f t="shared" si="46"/>
        <v>0.48811387900355863</v>
      </c>
      <c r="N168" s="3">
        <f t="shared" si="47"/>
        <v>1374.6902331930944</v>
      </c>
      <c r="O168" s="3">
        <f t="shared" si="47"/>
        <v>0</v>
      </c>
      <c r="P168" s="3">
        <f t="shared" si="48"/>
        <v>1310.8489459452501</v>
      </c>
      <c r="Q168" s="7">
        <f t="shared" si="49"/>
        <v>1374.6902331930944</v>
      </c>
      <c r="R168" s="7">
        <f t="shared" si="49"/>
        <v>0</v>
      </c>
      <c r="S168" s="7">
        <f t="shared" si="49"/>
        <v>1310.8489459452501</v>
      </c>
      <c r="U168" s="3">
        <f t="shared" si="44"/>
        <v>2685.5391791383445</v>
      </c>
      <c r="V168">
        <f>U168/U156-1</f>
        <v>0.13712372344894219</v>
      </c>
      <c r="W168">
        <f t="shared" si="41"/>
        <v>3245.780305081686</v>
      </c>
      <c r="X168">
        <f t="shared" si="42"/>
        <v>2329.6921549155909</v>
      </c>
    </row>
    <row r="169" spans="1:24" x14ac:dyDescent="0.25">
      <c r="A169" s="5">
        <v>43132</v>
      </c>
      <c r="B169" s="1">
        <v>19.34</v>
      </c>
      <c r="C169" s="1">
        <v>22.43</v>
      </c>
      <c r="D169" s="1">
        <v>100</v>
      </c>
      <c r="G169" s="2">
        <f t="shared" si="35"/>
        <v>0.53008085514595049</v>
      </c>
      <c r="H169" s="2">
        <f t="shared" si="35"/>
        <v>0</v>
      </c>
      <c r="I169" s="2">
        <f t="shared" si="35"/>
        <v>0.46991914485404956</v>
      </c>
      <c r="J169" s="2">
        <f t="shared" si="46"/>
        <v>0.53008085514595049</v>
      </c>
      <c r="K169" s="2">
        <f t="shared" si="46"/>
        <v>0</v>
      </c>
      <c r="L169" s="2">
        <f t="shared" si="46"/>
        <v>0.46991914485404956</v>
      </c>
      <c r="N169" s="3">
        <f t="shared" si="47"/>
        <v>1478.6712519440737</v>
      </c>
      <c r="O169" s="3">
        <f t="shared" si="47"/>
        <v>0</v>
      </c>
      <c r="P169" s="3">
        <f t="shared" si="48"/>
        <v>1310.8489459452501</v>
      </c>
      <c r="Q169" s="7">
        <f t="shared" si="49"/>
        <v>1478.6712519440737</v>
      </c>
      <c r="R169" s="7">
        <f t="shared" si="49"/>
        <v>0</v>
      </c>
      <c r="S169" s="7">
        <f t="shared" si="49"/>
        <v>1310.8489459452501</v>
      </c>
      <c r="U169" s="3">
        <f t="shared" si="44"/>
        <v>2789.5201978893238</v>
      </c>
      <c r="W169">
        <f t="shared" si="41"/>
        <v>3491.289827601769</v>
      </c>
      <c r="X169">
        <f t="shared" si="42"/>
        <v>2227.4081429990069</v>
      </c>
    </row>
  </sheetData>
  <mergeCells count="12">
    <mergeCell ref="G118:I118"/>
    <mergeCell ref="J118:L118"/>
    <mergeCell ref="N118:P118"/>
    <mergeCell ref="Q118:S118"/>
    <mergeCell ref="G2:I2"/>
    <mergeCell ref="J2:L2"/>
    <mergeCell ref="N2:P2"/>
    <mergeCell ref="Q2:S2"/>
    <mergeCell ref="G59:I59"/>
    <mergeCell ref="J59:L59"/>
    <mergeCell ref="N59:P59"/>
    <mergeCell ref="Q59:S59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Permanent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Emmanuel PETER</dc:creator>
  <cp:lastModifiedBy>Emmanuel PETER</cp:lastModifiedBy>
  <dcterms:created xsi:type="dcterms:W3CDTF">2018-02-19T17:13:29Z</dcterms:created>
  <dcterms:modified xsi:type="dcterms:W3CDTF">2018-02-19T17:13:51Z</dcterms:modified>
</cp:coreProperties>
</file>