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filterPrivacy="1" codeName="ThisWorkbook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AC8" i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7" i="1"/>
  <c r="T8" i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7" i="1"/>
  <c r="X16" i="1"/>
  <c r="X12" i="1"/>
  <c r="X8" i="1"/>
  <c r="X7" i="1"/>
  <c r="O7" i="1"/>
  <c r="AG18" i="1"/>
  <c r="AF18" i="1"/>
  <c r="AG8" i="1"/>
  <c r="AG9" i="1"/>
  <c r="AG6" i="1" s="1"/>
  <c r="AG10" i="1"/>
  <c r="AG11" i="1"/>
  <c r="AG12" i="1"/>
  <c r="AG13" i="1"/>
  <c r="AG14" i="1"/>
  <c r="AG15" i="1"/>
  <c r="AG16" i="1"/>
  <c r="AG17" i="1"/>
  <c r="AG7" i="1"/>
  <c r="AF8" i="1"/>
  <c r="AF9" i="1"/>
  <c r="AF10" i="1"/>
  <c r="AF11" i="1"/>
  <c r="AF12" i="1"/>
  <c r="AF13" i="1"/>
  <c r="AF14" i="1"/>
  <c r="AF15" i="1"/>
  <c r="AF16" i="1"/>
  <c r="AF17" i="1"/>
  <c r="AF7" i="1"/>
  <c r="AF6" i="1" s="1"/>
  <c r="P7" i="1"/>
  <c r="P8" i="1" s="1"/>
  <c r="Y7" i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H11" i="1"/>
  <c r="H7" i="1"/>
  <c r="H8" i="1"/>
  <c r="H9" i="1"/>
  <c r="H10" i="1"/>
  <c r="H12" i="1"/>
  <c r="H13" i="1"/>
  <c r="H14" i="1"/>
  <c r="C7" i="1"/>
  <c r="K7" i="1" s="1"/>
  <c r="L7" i="1" s="1"/>
  <c r="C8" i="1"/>
  <c r="K8" i="1" s="1"/>
  <c r="L8" i="1" s="1"/>
  <c r="C9" i="1"/>
  <c r="K9" i="1" s="1"/>
  <c r="L9" i="1" s="1"/>
  <c r="C10" i="1"/>
  <c r="K10" i="1" s="1"/>
  <c r="L10" i="1" s="1"/>
  <c r="C11" i="1"/>
  <c r="K11" i="1" s="1"/>
  <c r="L11" i="1" s="1"/>
  <c r="C12" i="1"/>
  <c r="K12" i="1" s="1"/>
  <c r="L12" i="1" s="1"/>
  <c r="C13" i="1"/>
  <c r="K13" i="1" s="1"/>
  <c r="L13" i="1" s="1"/>
  <c r="C14" i="1"/>
  <c r="K14" i="1" s="1"/>
  <c r="L14" i="1" s="1"/>
  <c r="C15" i="1"/>
  <c r="H15" i="1"/>
  <c r="H16" i="1"/>
  <c r="H18" i="1"/>
  <c r="L4" i="2"/>
  <c r="L5" i="2"/>
  <c r="L6" i="2"/>
  <c r="L7" i="2"/>
  <c r="L3" i="2"/>
  <c r="K4" i="2"/>
  <c r="K5" i="2"/>
  <c r="K6" i="2"/>
  <c r="K7" i="2"/>
  <c r="K3" i="2"/>
  <c r="H17" i="1"/>
  <c r="P9" i="1" l="1"/>
  <c r="P10" i="1" s="1"/>
  <c r="P11" i="1" s="1"/>
  <c r="P12" i="1" s="1"/>
  <c r="P13" i="1" s="1"/>
  <c r="P14" i="1" s="1"/>
  <c r="P15" i="1" s="1"/>
  <c r="P16" i="1" s="1"/>
  <c r="P17" i="1" s="1"/>
  <c r="P18" i="1" s="1"/>
  <c r="O9" i="1"/>
  <c r="X9" i="1"/>
  <c r="X13" i="1"/>
  <c r="X17" i="1"/>
  <c r="O8" i="1"/>
  <c r="X10" i="1"/>
  <c r="X14" i="1"/>
  <c r="X18" i="1"/>
  <c r="X11" i="1"/>
  <c r="X15" i="1"/>
  <c r="M6" i="2"/>
  <c r="N6" i="2" s="1"/>
  <c r="M7" i="2"/>
  <c r="N7" i="2" s="1"/>
  <c r="M4" i="2"/>
  <c r="N4" i="2" s="1"/>
  <c r="M5" i="2"/>
  <c r="N5" i="2" s="1"/>
  <c r="M3" i="2"/>
  <c r="N3" i="2" s="1"/>
  <c r="O14" i="1" l="1"/>
  <c r="O15" i="1"/>
  <c r="O10" i="1"/>
  <c r="O17" i="1"/>
  <c r="O12" i="1"/>
  <c r="O18" i="1"/>
  <c r="O11" i="1"/>
  <c r="O16" i="1"/>
  <c r="O13" i="1"/>
  <c r="K15" i="1"/>
  <c r="L15" i="1" s="1"/>
  <c r="B16" i="1" l="1"/>
  <c r="C16" i="1" s="1"/>
  <c r="K16" i="1" s="1"/>
  <c r="L16" i="1" s="1"/>
  <c r="B17" i="1" l="1"/>
  <c r="B18" i="1" s="1"/>
  <c r="C17" i="1"/>
  <c r="K17" i="1" s="1"/>
  <c r="L17" i="1" s="1"/>
  <c r="C18" i="1" l="1"/>
  <c r="K18" i="1" s="1"/>
</calcChain>
</file>

<file path=xl/sharedStrings.xml><?xml version="1.0" encoding="utf-8"?>
<sst xmlns="http://schemas.openxmlformats.org/spreadsheetml/2006/main" count="188" uniqueCount="35">
  <si>
    <t>Beg T</t>
  </si>
  <si>
    <t>End T</t>
  </si>
  <si>
    <t>sl</t>
  </si>
  <si>
    <t>tp</t>
  </si>
  <si>
    <t>DD</t>
  </si>
  <si>
    <t>Date d'entrée</t>
  </si>
  <si>
    <t>Date de sortie</t>
  </si>
  <si>
    <t>Type</t>
  </si>
  <si>
    <t>Nbr barres</t>
  </si>
  <si>
    <t>Perf abs</t>
  </si>
  <si>
    <t>Perf relat(%)</t>
  </si>
  <si>
    <t>Frais de courtage</t>
  </si>
  <si>
    <t>Long</t>
  </si>
  <si>
    <t>Nb Trades</t>
  </si>
  <si>
    <t>$/Trade</t>
  </si>
  <si>
    <t>Rank</t>
  </si>
  <si>
    <t>Coef</t>
  </si>
  <si>
    <t>Best Days</t>
  </si>
  <si>
    <t>M/W</t>
  </si>
  <si>
    <t>$Return</t>
  </si>
  <si>
    <t>M/Tu</t>
  </si>
  <si>
    <t>W/F</t>
  </si>
  <si>
    <t>W/o Daily Coef</t>
  </si>
  <si>
    <t>W/ Daily Coef</t>
  </si>
  <si>
    <t>Tu/W</t>
  </si>
  <si>
    <t>W/Th</t>
  </si>
  <si>
    <t>Tu/Th</t>
  </si>
  <si>
    <t>Th/F</t>
  </si>
  <si>
    <t>W/ Reinvest</t>
  </si>
  <si>
    <t>W/o Reinvest</t>
  </si>
  <si>
    <t>K</t>
  </si>
  <si>
    <t>%DD</t>
  </si>
  <si>
    <t>Ret/DD</t>
  </si>
  <si>
    <t>6 Mths fwd / n = Max(1,Equity*Risk/(Close*Sl/100)*SQRT(DayMult))</t>
  </si>
  <si>
    <t>Backtest n=1 / Best Ret/DD chosen while optimizing sl and tp with tp&lt;=3*sl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</si>
</sst>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4" fontId="0" fillId="0" borderId="0" xfId="0" applyNumberFormat="1" applyFill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W/o Coef - W Reinvest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Sheet1!$L$6:$L$18</c:f>
              <c:numCache>
                <c:formatCode>m/d/yyyy</c:formatCode>
                <c:ptCount val="13"/>
                <c:pt idx="0">
                  <c:v>40543</c:v>
                </c:pt>
                <c:pt idx="1">
                  <c:v>40724</c:v>
                </c:pt>
                <c:pt idx="2">
                  <c:v>40908</c:v>
                </c:pt>
                <c:pt idx="3">
                  <c:v>41090</c:v>
                </c:pt>
                <c:pt idx="4">
                  <c:v>41274</c:v>
                </c:pt>
                <c:pt idx="5">
                  <c:v>41455</c:v>
                </c:pt>
                <c:pt idx="6">
                  <c:v>41639</c:v>
                </c:pt>
                <c:pt idx="7">
                  <c:v>41820</c:v>
                </c:pt>
                <c:pt idx="8">
                  <c:v>42004</c:v>
                </c:pt>
                <c:pt idx="9">
                  <c:v>42185</c:v>
                </c:pt>
                <c:pt idx="10">
                  <c:v>42369</c:v>
                </c:pt>
                <c:pt idx="11">
                  <c:v>42551</c:v>
                </c:pt>
                <c:pt idx="12">
                  <c:v>42689</c:v>
                </c:pt>
              </c:numCache>
            </c:numRef>
          </c:cat>
          <c:val>
            <c:numRef>
              <c:f>Sheet1!$P$6:$P$18</c:f>
              <c:numCache>
                <c:formatCode>#,##0.00</c:formatCode>
                <c:ptCount val="13"/>
                <c:pt idx="0">
                  <c:v>10000</c:v>
                </c:pt>
                <c:pt idx="1">
                  <c:v>11145.6</c:v>
                </c:pt>
                <c:pt idx="2">
                  <c:v>11813.1</c:v>
                </c:pt>
                <c:pt idx="3">
                  <c:v>11822.7</c:v>
                </c:pt>
                <c:pt idx="4">
                  <c:v>12009.300000000001</c:v>
                </c:pt>
                <c:pt idx="5">
                  <c:v>11626.000000000002</c:v>
                </c:pt>
                <c:pt idx="6">
                  <c:v>11877.200000000003</c:v>
                </c:pt>
                <c:pt idx="7">
                  <c:v>14360.300000000003</c:v>
                </c:pt>
                <c:pt idx="8">
                  <c:v>14016.800000000003</c:v>
                </c:pt>
                <c:pt idx="9">
                  <c:v>16281.800000000003</c:v>
                </c:pt>
                <c:pt idx="10">
                  <c:v>19448.400000000001</c:v>
                </c:pt>
                <c:pt idx="11">
                  <c:v>23827.100000000002</c:v>
                </c:pt>
                <c:pt idx="12">
                  <c:v>33755.200000000004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162-9338-CC93FBDC0EA1}"/>
            </c:ext>
          </c:extLst>
        </c:ser>
        <c:ser>
          <c:idx val="1"/>
          <c:order val="1"/>
          <c:tx>
            <c:v>W/o Coef - W/o Reinvest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Sheet1!$L$6:$L$18</c:f>
              <c:numCache>
                <c:formatCode>m/d/yyyy</c:formatCode>
                <c:ptCount val="13"/>
                <c:pt idx="0">
                  <c:v>40543</c:v>
                </c:pt>
                <c:pt idx="1">
                  <c:v>40724</c:v>
                </c:pt>
                <c:pt idx="2">
                  <c:v>40908</c:v>
                </c:pt>
                <c:pt idx="3">
                  <c:v>41090</c:v>
                </c:pt>
                <c:pt idx="4">
                  <c:v>41274</c:v>
                </c:pt>
                <c:pt idx="5">
                  <c:v>41455</c:v>
                </c:pt>
                <c:pt idx="6">
                  <c:v>41639</c:v>
                </c:pt>
                <c:pt idx="7">
                  <c:v>41820</c:v>
                </c:pt>
                <c:pt idx="8">
                  <c:v>42004</c:v>
                </c:pt>
                <c:pt idx="9">
                  <c:v>42185</c:v>
                </c:pt>
                <c:pt idx="10">
                  <c:v>42369</c:v>
                </c:pt>
                <c:pt idx="11">
                  <c:v>42551</c:v>
                </c:pt>
                <c:pt idx="12">
                  <c:v>42689</c:v>
                </c:pt>
              </c:numCache>
            </c:numRef>
          </c:cat>
          <c:val>
            <c:numRef>
              <c:f>Sheet1!$T$6:$T$18</c:f>
              <c:numCache>
                <c:formatCode>#,##0.00</c:formatCode>
                <c:ptCount val="13"/>
                <c:pt idx="0">
                  <c:v>10000</c:v>
                </c:pt>
                <c:pt idx="1">
                  <c:v>10672.4</c:v>
                </c:pt>
                <c:pt idx="2">
                  <c:v>11510.199999999999</c:v>
                </c:pt>
                <c:pt idx="3">
                  <c:v>12668.699999999999</c:v>
                </c:pt>
                <c:pt idx="4">
                  <c:v>13643.499999999998</c:v>
                </c:pt>
                <c:pt idx="5">
                  <c:v>15235.699999999999</c:v>
                </c:pt>
                <c:pt idx="6">
                  <c:v>16623.199999999997</c:v>
                </c:pt>
                <c:pt idx="7">
                  <c:v>17469.599999999999</c:v>
                </c:pt>
                <c:pt idx="8">
                  <c:v>18586.199999999997</c:v>
                </c:pt>
                <c:pt idx="9">
                  <c:v>19647.199999999997</c:v>
                </c:pt>
                <c:pt idx="10">
                  <c:v>20636.199999999997</c:v>
                </c:pt>
                <c:pt idx="11">
                  <c:v>21399.999999999996</c:v>
                </c:pt>
                <c:pt idx="12">
                  <c:v>21965.999999999996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A-4162-9338-CC93FBDC0EA1}"/>
            </c:ext>
          </c:extLst>
        </c:ser>
        <c:ser>
          <c:idx val="2"/>
          <c:order val="2"/>
          <c:tx>
            <c:v>W Coef - W Reinvest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Sheet1!$L$6:$L$18</c:f>
              <c:numCache>
                <c:formatCode>m/d/yyyy</c:formatCode>
                <c:ptCount val="13"/>
                <c:pt idx="0">
                  <c:v>40543</c:v>
                </c:pt>
                <c:pt idx="1">
                  <c:v>40724</c:v>
                </c:pt>
                <c:pt idx="2">
                  <c:v>40908</c:v>
                </c:pt>
                <c:pt idx="3">
                  <c:v>41090</c:v>
                </c:pt>
                <c:pt idx="4">
                  <c:v>41274</c:v>
                </c:pt>
                <c:pt idx="5">
                  <c:v>41455</c:v>
                </c:pt>
                <c:pt idx="6">
                  <c:v>41639</c:v>
                </c:pt>
                <c:pt idx="7">
                  <c:v>41820</c:v>
                </c:pt>
                <c:pt idx="8">
                  <c:v>42004</c:v>
                </c:pt>
                <c:pt idx="9">
                  <c:v>42185</c:v>
                </c:pt>
                <c:pt idx="10">
                  <c:v>42369</c:v>
                </c:pt>
                <c:pt idx="11">
                  <c:v>42551</c:v>
                </c:pt>
                <c:pt idx="12">
                  <c:v>42689</c:v>
                </c:pt>
              </c:numCache>
            </c:numRef>
          </c:cat>
          <c:val>
            <c:numRef>
              <c:f>Sheet1!$Y$6:$Y$18</c:f>
              <c:numCache>
                <c:formatCode>#,##0.00</c:formatCode>
                <c:ptCount val="13"/>
                <c:pt idx="0">
                  <c:v>10000</c:v>
                </c:pt>
                <c:pt idx="1">
                  <c:v>11352.5</c:v>
                </c:pt>
                <c:pt idx="2">
                  <c:v>12618.4</c:v>
                </c:pt>
                <c:pt idx="3">
                  <c:v>12837.8</c:v>
                </c:pt>
                <c:pt idx="4">
                  <c:v>13179.4</c:v>
                </c:pt>
                <c:pt idx="5">
                  <c:v>12250.8</c:v>
                </c:pt>
                <c:pt idx="6">
                  <c:v>12638.199999999999</c:v>
                </c:pt>
                <c:pt idx="7">
                  <c:v>15152.5</c:v>
                </c:pt>
                <c:pt idx="8">
                  <c:v>14685.4</c:v>
                </c:pt>
                <c:pt idx="9">
                  <c:v>16749.900000000001</c:v>
                </c:pt>
                <c:pt idx="10">
                  <c:v>21421.5</c:v>
                </c:pt>
                <c:pt idx="11">
                  <c:v>27114</c:v>
                </c:pt>
                <c:pt idx="12">
                  <c:v>41716.300000000003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A-4162-9338-CC93FBDC0EA1}"/>
            </c:ext>
          </c:extLst>
        </c:ser>
        <c:ser>
          <c:idx val="3"/>
          <c:order val="3"/>
          <c:tx>
            <c:v>W Coef - W/o Reinvest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Sheet1!$L$6:$L$18</c:f>
              <c:numCache>
                <c:formatCode>m/d/yyyy</c:formatCode>
                <c:ptCount val="13"/>
                <c:pt idx="0">
                  <c:v>40543</c:v>
                </c:pt>
                <c:pt idx="1">
                  <c:v>40724</c:v>
                </c:pt>
                <c:pt idx="2">
                  <c:v>40908</c:v>
                </c:pt>
                <c:pt idx="3">
                  <c:v>41090</c:v>
                </c:pt>
                <c:pt idx="4">
                  <c:v>41274</c:v>
                </c:pt>
                <c:pt idx="5">
                  <c:v>41455</c:v>
                </c:pt>
                <c:pt idx="6">
                  <c:v>41639</c:v>
                </c:pt>
                <c:pt idx="7">
                  <c:v>41820</c:v>
                </c:pt>
                <c:pt idx="8">
                  <c:v>42004</c:v>
                </c:pt>
                <c:pt idx="9">
                  <c:v>42185</c:v>
                </c:pt>
                <c:pt idx="10">
                  <c:v>42369</c:v>
                </c:pt>
                <c:pt idx="11">
                  <c:v>42551</c:v>
                </c:pt>
                <c:pt idx="12">
                  <c:v>42689</c:v>
                </c:pt>
              </c:numCache>
            </c:numRef>
          </c:cat>
          <c:val>
            <c:numRef>
              <c:f>Sheet1!$AC$6:$AC$18</c:f>
              <c:numCache>
                <c:formatCode>#,##0.00</c:formatCode>
                <c:ptCount val="13"/>
                <c:pt idx="0" formatCode="General">
                  <c:v>10000</c:v>
                </c:pt>
                <c:pt idx="1">
                  <c:v>10672.4</c:v>
                </c:pt>
                <c:pt idx="2">
                  <c:v>11686.3</c:v>
                </c:pt>
                <c:pt idx="3">
                  <c:v>13136.5</c:v>
                </c:pt>
                <c:pt idx="4">
                  <c:v>14111.3</c:v>
                </c:pt>
                <c:pt idx="5">
                  <c:v>15752</c:v>
                </c:pt>
                <c:pt idx="6">
                  <c:v>17319.099999999999</c:v>
                </c:pt>
                <c:pt idx="7">
                  <c:v>18431</c:v>
                </c:pt>
                <c:pt idx="8">
                  <c:v>19565.5</c:v>
                </c:pt>
                <c:pt idx="9">
                  <c:v>20780.2</c:v>
                </c:pt>
                <c:pt idx="10">
                  <c:v>21857.5</c:v>
                </c:pt>
                <c:pt idx="11">
                  <c:v>22621.3</c:v>
                </c:pt>
                <c:pt idx="12">
                  <c:v>23463.7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AA-4162-9338-CC93FBDC0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231695"/>
        <c:axId val="317227855"/>
      </c:lineChart>
      <c:dateAx>
        <c:axId val="2107231695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7227855"/>
        <c:crosses val="autoZero"/>
        <c:auto val="1"/>
        <c:lblOffset val="100"/>
        <c:baseTimeUnit val="months"/>
      </c:dateAx>
      <c:valAx>
        <c:axId val="317227855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7231695"/>
        <c:crossesAt val="40513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13</xdr:row>
      <xdr:rowOff>38100</xdr:rowOff>
    </xdr:from>
    <xdr:to>
      <xdr:col>21</xdr:col>
      <xdr:colOff>590550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743FAB-4C59-4587-AEFE-00C895C26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G21"/>
  <sheetViews>
    <sheetView tabSelected="1" topLeftCell="A4" workbookViewId="0">
      <selection activeCell="G13" sqref="G13"/>
    </sheetView>
  </sheetViews>
  <sheetFormatPr defaultRowHeight="15" x14ac:dyDescent="0.25"/>
  <cols>
    <col min="1" max="1" width="3.140625" style="3" customWidth="1"/>
    <col min="2" max="3" width="10.7109375" style="4" bestFit="1" customWidth="1"/>
    <col min="4" max="4" width="4" style="3" bestFit="1" customWidth="1"/>
    <col min="5" max="5" width="7.28515625" style="3" customWidth="1"/>
    <col min="6" max="6" width="8" style="5" bestFit="1" customWidth="1"/>
    <col min="7" max="7" width="6.5703125" style="5" bestFit="1" customWidth="1"/>
    <col min="8" max="8" width="7.42578125" style="5" bestFit="1" customWidth="1"/>
    <col min="9" max="9" width="9.42578125" style="3" bestFit="1" customWidth="1"/>
    <col min="10" max="10" width="3.7109375" style="3" customWidth="1"/>
    <col min="11" max="12" width="10.7109375" style="3" bestFit="1" customWidth="1"/>
    <col min="13" max="13" width="14.42578125" style="5" bestFit="1" customWidth="1"/>
    <col min="14" max="14" width="8" style="5" bestFit="1" customWidth="1"/>
    <col min="15" max="15" width="6.140625" style="5" bestFit="1" customWidth="1"/>
    <col min="16" max="16" width="9" style="5" bestFit="1" customWidth="1"/>
    <col min="17" max="17" width="3.42578125" style="5" customWidth="1"/>
    <col min="18" max="19" width="8" style="5" bestFit="1" customWidth="1"/>
    <col min="20" max="20" width="9" style="5" bestFit="1" customWidth="1"/>
    <col min="21" max="21" width="4.28515625" style="5" customWidth="1"/>
    <col min="22" max="22" width="13.28515625" style="5" bestFit="1" customWidth="1"/>
    <col min="23" max="23" width="8" style="5" bestFit="1" customWidth="1"/>
    <col min="24" max="24" width="6.140625" style="5" bestFit="1" customWidth="1"/>
    <col min="25" max="25" width="9" style="5" bestFit="1" customWidth="1"/>
    <col min="26" max="26" width="2.5703125" style="5" customWidth="1"/>
    <col min="27" max="28" width="8" style="5" bestFit="1" customWidth="1"/>
    <col min="29" max="29" width="9" style="3" bestFit="1" customWidth="1"/>
    <col min="30" max="31" width="3" style="3" customWidth="1"/>
    <col min="32" max="33" width="6.140625" style="3" bestFit="1" customWidth="1"/>
    <col min="34" max="16384" width="9.140625" style="3"/>
  </cols>
  <sheetData>
    <row r="2" spans="1:33" x14ac:dyDescent="0.25">
      <c r="K2" s="6" t="s">
        <v>33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3" x14ac:dyDescent="0.25">
      <c r="M3" s="7" t="s">
        <v>22</v>
      </c>
      <c r="N3" s="7"/>
      <c r="O3" s="7"/>
      <c r="P3" s="7"/>
      <c r="Q3" s="7"/>
      <c r="R3" s="7"/>
      <c r="S3" s="7"/>
      <c r="T3" s="7"/>
      <c r="V3" s="7" t="s">
        <v>23</v>
      </c>
      <c r="W3" s="7"/>
      <c r="X3" s="7"/>
      <c r="Y3" s="7"/>
      <c r="Z3" s="7"/>
      <c r="AA3" s="7"/>
      <c r="AB3" s="7"/>
      <c r="AC3" s="7"/>
    </row>
    <row r="4" spans="1:33" x14ac:dyDescent="0.25">
      <c r="A4" s="4"/>
      <c r="B4" s="9" t="s">
        <v>34</v>
      </c>
      <c r="C4" s="9"/>
      <c r="D4" s="9"/>
      <c r="E4" s="9"/>
      <c r="F4" s="9"/>
      <c r="G4" s="9"/>
      <c r="H4" s="9"/>
      <c r="I4" s="9"/>
      <c r="M4" s="7" t="s">
        <v>28</v>
      </c>
      <c r="N4" s="7"/>
      <c r="O4" s="7"/>
      <c r="P4" s="7"/>
      <c r="R4" s="7" t="s">
        <v>29</v>
      </c>
      <c r="S4" s="7"/>
      <c r="T4" s="7"/>
      <c r="V4" s="7" t="s">
        <v>28</v>
      </c>
      <c r="W4" s="7"/>
      <c r="X4" s="7"/>
      <c r="Y4" s="7"/>
      <c r="AA4" s="7" t="s">
        <v>29</v>
      </c>
      <c r="AB4" s="7"/>
      <c r="AC4" s="7"/>
    </row>
    <row r="5" spans="1:33" x14ac:dyDescent="0.25">
      <c r="A5" s="4"/>
      <c r="K5" s="4" t="s">
        <v>0</v>
      </c>
      <c r="L5" s="4" t="s">
        <v>1</v>
      </c>
      <c r="M5" s="5" t="s">
        <v>19</v>
      </c>
      <c r="N5" s="5" t="s">
        <v>4</v>
      </c>
      <c r="O5" s="5" t="s">
        <v>31</v>
      </c>
      <c r="P5" s="3" t="s">
        <v>30</v>
      </c>
      <c r="Q5" s="3"/>
      <c r="R5" s="5" t="s">
        <v>19</v>
      </c>
      <c r="S5" s="5" t="s">
        <v>4</v>
      </c>
      <c r="T5" s="5" t="s">
        <v>30</v>
      </c>
      <c r="V5" s="5" t="s">
        <v>19</v>
      </c>
      <c r="W5" s="5" t="s">
        <v>4</v>
      </c>
      <c r="X5" s="5" t="s">
        <v>31</v>
      </c>
      <c r="Y5" s="3" t="s">
        <v>30</v>
      </c>
      <c r="AA5" s="5" t="s">
        <v>19</v>
      </c>
      <c r="AB5" s="5" t="s">
        <v>4</v>
      </c>
      <c r="AC5" s="3" t="s">
        <v>30</v>
      </c>
    </row>
    <row r="6" spans="1:33" x14ac:dyDescent="0.25">
      <c r="A6" s="4"/>
      <c r="B6" s="4" t="s">
        <v>0</v>
      </c>
      <c r="C6" s="4" t="s">
        <v>1</v>
      </c>
      <c r="D6" s="3" t="s">
        <v>2</v>
      </c>
      <c r="E6" s="3" t="s">
        <v>3</v>
      </c>
      <c r="F6" s="5" t="s">
        <v>19</v>
      </c>
      <c r="G6" s="5" t="s">
        <v>4</v>
      </c>
      <c r="H6" s="5" t="s">
        <v>32</v>
      </c>
      <c r="I6" s="3" t="s">
        <v>17</v>
      </c>
      <c r="L6" s="4">
        <f>K7-1</f>
        <v>40543</v>
      </c>
      <c r="M6" s="3"/>
      <c r="N6" s="3"/>
      <c r="O6" s="3"/>
      <c r="P6" s="5">
        <v>10000</v>
      </c>
      <c r="T6" s="5">
        <v>10000</v>
      </c>
      <c r="Y6" s="5">
        <v>10000</v>
      </c>
      <c r="AC6" s="3">
        <v>10000</v>
      </c>
      <c r="AF6" s="8">
        <f>SUMPRODUCT(--(AF7:AF18=TRUE))/COUNTA(AF7:AF18)</f>
        <v>0.83333333333333337</v>
      </c>
      <c r="AG6" s="8">
        <f>SUMPRODUCT(--(AG7:AG18=TRUE))/COUNTA(AG7:AG18)</f>
        <v>0.66666666666666663</v>
      </c>
    </row>
    <row r="7" spans="1:33" x14ac:dyDescent="0.25">
      <c r="A7" s="4"/>
      <c r="B7" s="4">
        <v>39814</v>
      </c>
      <c r="C7" s="4">
        <f t="shared" ref="C7:C14" si="0">EOMONTH(B7,23)</f>
        <v>40543</v>
      </c>
      <c r="D7" s="3">
        <v>1</v>
      </c>
      <c r="E7" s="3">
        <v>1.6</v>
      </c>
      <c r="F7" s="5">
        <v>723.3</v>
      </c>
      <c r="G7" s="5">
        <v>301.10000000000002</v>
      </c>
      <c r="H7" s="5">
        <f t="shared" ref="H7:H14" si="1">F7/G7</f>
        <v>2.4021919628030552</v>
      </c>
      <c r="I7" s="3" t="s">
        <v>26</v>
      </c>
      <c r="K7" s="4">
        <f t="shared" ref="K7" si="2">C7+1</f>
        <v>40544</v>
      </c>
      <c r="L7" s="4">
        <f t="shared" ref="L7:L14" si="3">EOMONTH(K7,5)</f>
        <v>40724</v>
      </c>
      <c r="M7" s="5">
        <v>1145.5999999999999</v>
      </c>
      <c r="N7" s="5">
        <v>672.4</v>
      </c>
      <c r="O7" s="8">
        <f>N7/P6</f>
        <v>6.7239999999999994E-2</v>
      </c>
      <c r="P7" s="5">
        <f>M7+P6</f>
        <v>11145.6</v>
      </c>
      <c r="R7" s="5">
        <v>1145.5999999999999</v>
      </c>
      <c r="S7" s="5">
        <v>672.4</v>
      </c>
      <c r="T7" s="5">
        <f>S7+T6</f>
        <v>10672.4</v>
      </c>
      <c r="V7" s="5">
        <v>1352.5</v>
      </c>
      <c r="W7" s="5">
        <v>935</v>
      </c>
      <c r="X7" s="8">
        <f>W7/Y6</f>
        <v>9.35E-2</v>
      </c>
      <c r="Y7" s="5">
        <f>V7+Y6</f>
        <v>11352.5</v>
      </c>
      <c r="AA7" s="5">
        <v>1484.4</v>
      </c>
      <c r="AB7" s="5">
        <v>672.4</v>
      </c>
      <c r="AC7" s="5">
        <f>AB7+AC6</f>
        <v>10672.4</v>
      </c>
      <c r="AF7" s="3" t="b">
        <f>AA7&gt;R7</f>
        <v>1</v>
      </c>
      <c r="AG7" s="3" t="b">
        <f>AA7/AB7&gt;R7/S7</f>
        <v>1</v>
      </c>
    </row>
    <row r="8" spans="1:33" x14ac:dyDescent="0.25">
      <c r="A8" s="4"/>
      <c r="B8" s="4">
        <v>39995</v>
      </c>
      <c r="C8" s="4">
        <f t="shared" si="0"/>
        <v>40724</v>
      </c>
      <c r="D8" s="3">
        <v>1</v>
      </c>
      <c r="E8" s="3">
        <v>1.4</v>
      </c>
      <c r="F8" s="5">
        <v>1314.6</v>
      </c>
      <c r="G8" s="5">
        <v>306.60000000000002</v>
      </c>
      <c r="H8" s="5">
        <f t="shared" si="1"/>
        <v>4.2876712328767121</v>
      </c>
      <c r="I8" s="3" t="s">
        <v>27</v>
      </c>
      <c r="K8" s="4">
        <f t="shared" ref="K8:K14" si="4">C8+1</f>
        <v>40725</v>
      </c>
      <c r="L8" s="4">
        <f t="shared" si="3"/>
        <v>40908</v>
      </c>
      <c r="M8" s="5">
        <v>667.5</v>
      </c>
      <c r="N8" s="5">
        <v>1002.1</v>
      </c>
      <c r="O8" s="8">
        <f t="shared" ref="O8:O18" si="5">N8/P7</f>
        <v>8.9909919609532013E-2</v>
      </c>
      <c r="P8" s="5">
        <f>M8+P7</f>
        <v>11813.1</v>
      </c>
      <c r="R8" s="5">
        <v>596.4</v>
      </c>
      <c r="S8" s="5">
        <v>837.8</v>
      </c>
      <c r="T8" s="5">
        <f t="shared" ref="T8:T18" si="6">S8+T7</f>
        <v>11510.199999999999</v>
      </c>
      <c r="V8" s="5">
        <v>1265.9000000000001</v>
      </c>
      <c r="W8" s="5">
        <v>1301.5999999999999</v>
      </c>
      <c r="X8" s="8">
        <f t="shared" ref="X8:X18" si="7">W8/Y7</f>
        <v>0.11465316009689495</v>
      </c>
      <c r="Y8" s="5">
        <f>V8+Y7</f>
        <v>12618.4</v>
      </c>
      <c r="AA8" s="5">
        <v>931.6</v>
      </c>
      <c r="AB8" s="5">
        <v>1013.9</v>
      </c>
      <c r="AC8" s="5">
        <f t="shared" ref="AC8:AC18" si="8">AB8+AC7</f>
        <v>11686.3</v>
      </c>
      <c r="AF8" s="3" t="b">
        <f t="shared" ref="AF8:AF18" si="9">AA8&gt;R8</f>
        <v>1</v>
      </c>
      <c r="AG8" s="3" t="b">
        <f t="shared" ref="AG8:AG18" si="10">AA8/AB8&gt;R8/S8</f>
        <v>1</v>
      </c>
    </row>
    <row r="9" spans="1:33" x14ac:dyDescent="0.25">
      <c r="A9" s="4"/>
      <c r="B9" s="4">
        <v>40179</v>
      </c>
      <c r="C9" s="4">
        <f t="shared" si="0"/>
        <v>40908</v>
      </c>
      <c r="D9" s="3">
        <v>0.8</v>
      </c>
      <c r="E9" s="3">
        <v>1.8</v>
      </c>
      <c r="F9" s="5">
        <v>1984.8</v>
      </c>
      <c r="G9" s="5">
        <v>407.9</v>
      </c>
      <c r="H9" s="5">
        <f t="shared" si="1"/>
        <v>4.8658985045354255</v>
      </c>
      <c r="I9" s="3" t="s">
        <v>27</v>
      </c>
      <c r="K9" s="4">
        <f t="shared" si="4"/>
        <v>40909</v>
      </c>
      <c r="L9" s="4">
        <f t="shared" si="3"/>
        <v>41090</v>
      </c>
      <c r="M9" s="5">
        <v>9.6</v>
      </c>
      <c r="N9" s="5">
        <v>1758.3</v>
      </c>
      <c r="O9" s="8">
        <f t="shared" si="5"/>
        <v>0.14884323335957539</v>
      </c>
      <c r="P9" s="5">
        <f t="shared" ref="P9:P18" si="11">M9+P8</f>
        <v>11822.7</v>
      </c>
      <c r="R9" s="5">
        <v>-18.2</v>
      </c>
      <c r="S9" s="5">
        <v>1158.5</v>
      </c>
      <c r="T9" s="5">
        <f t="shared" si="6"/>
        <v>12668.699999999999</v>
      </c>
      <c r="V9" s="5">
        <v>219.4</v>
      </c>
      <c r="W9" s="5">
        <v>2240.9</v>
      </c>
      <c r="X9" s="8">
        <f t="shared" si="7"/>
        <v>0.17758986876307614</v>
      </c>
      <c r="Y9" s="5">
        <f>V9+Y8</f>
        <v>12837.8</v>
      </c>
      <c r="AA9" s="5">
        <v>36.299999999999997</v>
      </c>
      <c r="AB9" s="5">
        <v>1450.2</v>
      </c>
      <c r="AC9" s="5">
        <f t="shared" si="8"/>
        <v>13136.5</v>
      </c>
      <c r="AF9" s="3" t="b">
        <f t="shared" si="9"/>
        <v>1</v>
      </c>
      <c r="AG9" s="3" t="b">
        <f t="shared" si="10"/>
        <v>1</v>
      </c>
    </row>
    <row r="10" spans="1:33" x14ac:dyDescent="0.25">
      <c r="A10" s="4"/>
      <c r="B10" s="4">
        <v>40360</v>
      </c>
      <c r="C10" s="4">
        <f t="shared" si="0"/>
        <v>41090</v>
      </c>
      <c r="D10" s="3">
        <v>1</v>
      </c>
      <c r="E10" s="3">
        <v>1.3</v>
      </c>
      <c r="F10" s="5">
        <v>1527.6</v>
      </c>
      <c r="G10" s="5">
        <v>452.3</v>
      </c>
      <c r="H10" s="5">
        <f t="shared" si="1"/>
        <v>3.3774043776254694</v>
      </c>
      <c r="I10" s="3" t="s">
        <v>27</v>
      </c>
      <c r="K10" s="4">
        <f t="shared" si="4"/>
        <v>41091</v>
      </c>
      <c r="L10" s="4">
        <f t="shared" si="3"/>
        <v>41274</v>
      </c>
      <c r="M10" s="5">
        <v>186.6</v>
      </c>
      <c r="N10" s="5">
        <v>974.8</v>
      </c>
      <c r="O10" s="8">
        <f t="shared" si="5"/>
        <v>8.2451555059335005E-2</v>
      </c>
      <c r="P10" s="5">
        <f t="shared" si="11"/>
        <v>12009.300000000001</v>
      </c>
      <c r="R10" s="5">
        <v>241.1</v>
      </c>
      <c r="S10" s="5">
        <v>974.8</v>
      </c>
      <c r="T10" s="5">
        <f t="shared" si="6"/>
        <v>13643.499999999998</v>
      </c>
      <c r="V10" s="5">
        <v>341.6</v>
      </c>
      <c r="W10" s="5">
        <v>1149.2</v>
      </c>
      <c r="X10" s="8">
        <f t="shared" si="7"/>
        <v>8.9516895418218084E-2</v>
      </c>
      <c r="Y10" s="5">
        <f>V10+Y9</f>
        <v>13179.4</v>
      </c>
      <c r="AA10" s="5">
        <v>269.5</v>
      </c>
      <c r="AB10" s="5">
        <v>974.8</v>
      </c>
      <c r="AC10" s="5">
        <f t="shared" si="8"/>
        <v>14111.3</v>
      </c>
      <c r="AF10" s="3" t="b">
        <f t="shared" si="9"/>
        <v>1</v>
      </c>
      <c r="AG10" s="3" t="b">
        <f t="shared" si="10"/>
        <v>1</v>
      </c>
    </row>
    <row r="11" spans="1:33" x14ac:dyDescent="0.25">
      <c r="A11" s="4"/>
      <c r="B11" s="4">
        <v>40544</v>
      </c>
      <c r="C11" s="4">
        <f t="shared" si="0"/>
        <v>41274</v>
      </c>
      <c r="D11" s="3">
        <v>0.6</v>
      </c>
      <c r="E11" s="3">
        <v>1.3</v>
      </c>
      <c r="F11" s="5">
        <v>1399.5</v>
      </c>
      <c r="G11" s="5">
        <v>310.5</v>
      </c>
      <c r="H11" s="5">
        <f t="shared" ref="H11" si="12">F11/G11</f>
        <v>4.5072463768115938</v>
      </c>
      <c r="I11" s="3" t="s">
        <v>27</v>
      </c>
      <c r="K11" s="4">
        <f t="shared" si="4"/>
        <v>41275</v>
      </c>
      <c r="L11" s="4">
        <f t="shared" si="3"/>
        <v>41455</v>
      </c>
      <c r="M11" s="5">
        <v>-383.3</v>
      </c>
      <c r="N11" s="5">
        <v>1840.8</v>
      </c>
      <c r="O11" s="8">
        <f t="shared" si="5"/>
        <v>0.15328120706452497</v>
      </c>
      <c r="P11" s="5">
        <f t="shared" si="11"/>
        <v>11626.000000000002</v>
      </c>
      <c r="R11" s="5">
        <v>-185.6</v>
      </c>
      <c r="S11" s="5">
        <v>1592.2</v>
      </c>
      <c r="T11" s="5">
        <f t="shared" si="6"/>
        <v>15235.699999999999</v>
      </c>
      <c r="V11" s="5">
        <v>-928.6</v>
      </c>
      <c r="W11" s="5">
        <v>1937.8</v>
      </c>
      <c r="X11" s="8">
        <f t="shared" si="7"/>
        <v>0.14703249009818353</v>
      </c>
      <c r="Y11" s="5">
        <f>V11+Y10</f>
        <v>12250.8</v>
      </c>
      <c r="AA11" s="5">
        <v>-400.2</v>
      </c>
      <c r="AB11" s="5">
        <v>1640.7</v>
      </c>
      <c r="AC11" s="5">
        <f t="shared" si="8"/>
        <v>15752</v>
      </c>
      <c r="AF11" s="3" t="b">
        <f t="shared" si="9"/>
        <v>0</v>
      </c>
      <c r="AG11" s="3" t="b">
        <f t="shared" si="10"/>
        <v>0</v>
      </c>
    </row>
    <row r="12" spans="1:33" x14ac:dyDescent="0.25">
      <c r="A12" s="4"/>
      <c r="B12" s="4">
        <v>40725</v>
      </c>
      <c r="C12" s="4">
        <f t="shared" si="0"/>
        <v>41455</v>
      </c>
      <c r="D12" s="3">
        <v>0.5</v>
      </c>
      <c r="E12" s="3">
        <v>1.2</v>
      </c>
      <c r="F12" s="5">
        <v>1035.8</v>
      </c>
      <c r="G12" s="5">
        <v>388</v>
      </c>
      <c r="H12" s="5">
        <f t="shared" si="1"/>
        <v>2.6695876288659792</v>
      </c>
      <c r="I12" s="3" t="s">
        <v>26</v>
      </c>
      <c r="K12" s="4">
        <f t="shared" si="4"/>
        <v>41456</v>
      </c>
      <c r="L12" s="4">
        <f t="shared" si="3"/>
        <v>41639</v>
      </c>
      <c r="M12" s="5">
        <v>251.2</v>
      </c>
      <c r="N12" s="5">
        <v>1788.5</v>
      </c>
      <c r="O12" s="8">
        <f t="shared" si="5"/>
        <v>0.15383622914157918</v>
      </c>
      <c r="P12" s="5">
        <f t="shared" si="11"/>
        <v>11877.200000000003</v>
      </c>
      <c r="R12" s="5">
        <v>309</v>
      </c>
      <c r="S12" s="5">
        <v>1387.5</v>
      </c>
      <c r="T12" s="5">
        <f t="shared" si="6"/>
        <v>16623.199999999997</v>
      </c>
      <c r="V12" s="5">
        <v>387.4</v>
      </c>
      <c r="W12" s="5">
        <v>2069.1</v>
      </c>
      <c r="X12" s="8">
        <f t="shared" si="7"/>
        <v>0.16889509256538349</v>
      </c>
      <c r="Y12" s="5">
        <f>V12+Y11</f>
        <v>12638.199999999999</v>
      </c>
      <c r="AA12" s="5">
        <v>435.7</v>
      </c>
      <c r="AB12" s="5">
        <v>1567.1</v>
      </c>
      <c r="AC12" s="5">
        <f t="shared" si="8"/>
        <v>17319.099999999999</v>
      </c>
      <c r="AF12" s="3" t="b">
        <f t="shared" si="9"/>
        <v>1</v>
      </c>
      <c r="AG12" s="3" t="b">
        <f t="shared" si="10"/>
        <v>1</v>
      </c>
    </row>
    <row r="13" spans="1:33" x14ac:dyDescent="0.25">
      <c r="A13" s="4"/>
      <c r="B13" s="4">
        <v>40909</v>
      </c>
      <c r="C13" s="4">
        <f t="shared" si="0"/>
        <v>41639</v>
      </c>
      <c r="D13" s="3">
        <v>0.6</v>
      </c>
      <c r="E13" s="3">
        <v>1.8</v>
      </c>
      <c r="F13" s="5">
        <v>1320.2</v>
      </c>
      <c r="G13" s="5">
        <v>613.6</v>
      </c>
      <c r="H13" s="5">
        <f t="shared" si="1"/>
        <v>2.1515645371577574</v>
      </c>
      <c r="I13" s="3" t="s">
        <v>25</v>
      </c>
      <c r="K13" s="4">
        <f t="shared" si="4"/>
        <v>41640</v>
      </c>
      <c r="L13" s="4">
        <f t="shared" si="3"/>
        <v>41820</v>
      </c>
      <c r="M13" s="5">
        <v>2483.1</v>
      </c>
      <c r="N13" s="5">
        <v>1269.5999999999999</v>
      </c>
      <c r="O13" s="8">
        <f t="shared" si="5"/>
        <v>0.10689388071262584</v>
      </c>
      <c r="P13" s="5">
        <f t="shared" si="11"/>
        <v>14360.300000000003</v>
      </c>
      <c r="R13" s="5">
        <v>1655.4</v>
      </c>
      <c r="S13" s="5">
        <v>846.4</v>
      </c>
      <c r="T13" s="5">
        <f t="shared" si="6"/>
        <v>17469.599999999999</v>
      </c>
      <c r="V13" s="5">
        <v>2514.3000000000002</v>
      </c>
      <c r="W13" s="5">
        <v>1535.1</v>
      </c>
      <c r="X13" s="8">
        <f t="shared" si="7"/>
        <v>0.12146508205282398</v>
      </c>
      <c r="Y13" s="5">
        <f>V13+Y12</f>
        <v>15152.5</v>
      </c>
      <c r="AA13" s="5">
        <v>1582.2</v>
      </c>
      <c r="AB13" s="5">
        <v>1111.9000000000001</v>
      </c>
      <c r="AC13" s="5">
        <f t="shared" si="8"/>
        <v>18431</v>
      </c>
      <c r="AF13" s="3" t="b">
        <f t="shared" si="9"/>
        <v>0</v>
      </c>
      <c r="AG13" s="3" t="b">
        <f t="shared" si="10"/>
        <v>0</v>
      </c>
    </row>
    <row r="14" spans="1:33" x14ac:dyDescent="0.25">
      <c r="A14" s="4"/>
      <c r="B14" s="4">
        <v>41091</v>
      </c>
      <c r="C14" s="4">
        <f t="shared" si="0"/>
        <v>41820</v>
      </c>
      <c r="D14" s="3">
        <v>0.6</v>
      </c>
      <c r="E14" s="3">
        <v>1.8</v>
      </c>
      <c r="F14" s="5">
        <v>2305.6999999999998</v>
      </c>
      <c r="G14" s="5">
        <v>613.6</v>
      </c>
      <c r="H14" s="5">
        <f t="shared" si="1"/>
        <v>3.7576597131681875</v>
      </c>
      <c r="I14" s="3" t="s">
        <v>24</v>
      </c>
      <c r="K14" s="4">
        <f t="shared" si="4"/>
        <v>41821</v>
      </c>
      <c r="L14" s="4">
        <f t="shared" si="3"/>
        <v>42004</v>
      </c>
      <c r="M14" s="5">
        <v>-343.5</v>
      </c>
      <c r="N14" s="5">
        <v>1674.9</v>
      </c>
      <c r="O14" s="8">
        <f t="shared" si="5"/>
        <v>0.11663405360612242</v>
      </c>
      <c r="P14" s="5">
        <f t="shared" si="11"/>
        <v>14016.800000000003</v>
      </c>
      <c r="R14" s="5">
        <v>-229</v>
      </c>
      <c r="S14" s="5">
        <v>1116.5999999999999</v>
      </c>
      <c r="T14" s="5">
        <f t="shared" si="6"/>
        <v>18586.199999999997</v>
      </c>
      <c r="V14" s="5">
        <v>-467.1</v>
      </c>
      <c r="W14" s="5">
        <v>1962.9</v>
      </c>
      <c r="X14" s="8">
        <f t="shared" si="7"/>
        <v>0.12954297970631909</v>
      </c>
      <c r="Y14" s="5">
        <f>V14+Y13</f>
        <v>14685.4</v>
      </c>
      <c r="AA14" s="5">
        <v>-178</v>
      </c>
      <c r="AB14" s="5">
        <v>1134.5</v>
      </c>
      <c r="AC14" s="5">
        <f t="shared" si="8"/>
        <v>19565.5</v>
      </c>
      <c r="AF14" s="3" t="b">
        <f t="shared" si="9"/>
        <v>1</v>
      </c>
      <c r="AG14" s="3" t="b">
        <f t="shared" si="10"/>
        <v>1</v>
      </c>
    </row>
    <row r="15" spans="1:33" x14ac:dyDescent="0.25">
      <c r="A15" s="4"/>
      <c r="B15" s="4">
        <v>41275</v>
      </c>
      <c r="C15" s="4">
        <f t="shared" ref="C15:C18" si="13">EOMONTH(B15,23)</f>
        <v>42004</v>
      </c>
      <c r="D15" s="3">
        <v>0.6</v>
      </c>
      <c r="E15" s="3">
        <v>1.2</v>
      </c>
      <c r="F15" s="5">
        <v>1357.6</v>
      </c>
      <c r="G15" s="5">
        <v>461.8</v>
      </c>
      <c r="H15" s="5">
        <f>F15/G15</f>
        <v>2.9398007795582499</v>
      </c>
      <c r="I15" s="3" t="s">
        <v>21</v>
      </c>
      <c r="K15" s="4">
        <f t="shared" ref="K15:K16" si="14">C15+1</f>
        <v>42005</v>
      </c>
      <c r="L15" s="4">
        <f t="shared" ref="L15:L17" si="15">EOMONTH(K15,5)</f>
        <v>42185</v>
      </c>
      <c r="M15" s="5">
        <v>2265</v>
      </c>
      <c r="N15" s="5">
        <v>1591.5</v>
      </c>
      <c r="O15" s="8">
        <f t="shared" si="5"/>
        <v>0.11354232064379885</v>
      </c>
      <c r="P15" s="5">
        <f t="shared" si="11"/>
        <v>16281.800000000003</v>
      </c>
      <c r="R15" s="5">
        <v>1510</v>
      </c>
      <c r="S15" s="5">
        <v>1061</v>
      </c>
      <c r="T15" s="5">
        <f t="shared" si="6"/>
        <v>19647.199999999997</v>
      </c>
      <c r="V15" s="5">
        <v>2064.5</v>
      </c>
      <c r="W15" s="5">
        <v>1950.8</v>
      </c>
      <c r="X15" s="8">
        <f t="shared" si="7"/>
        <v>0.13283941874242444</v>
      </c>
      <c r="Y15" s="5">
        <f>V15+Y14</f>
        <v>16749.900000000001</v>
      </c>
      <c r="AA15" s="5">
        <v>1544.3</v>
      </c>
      <c r="AB15" s="5">
        <v>1214.7</v>
      </c>
      <c r="AC15" s="5">
        <f t="shared" si="8"/>
        <v>20780.2</v>
      </c>
      <c r="AF15" s="3" t="b">
        <f t="shared" si="9"/>
        <v>1</v>
      </c>
      <c r="AG15" s="3" t="b">
        <f t="shared" si="10"/>
        <v>0</v>
      </c>
    </row>
    <row r="16" spans="1:33" x14ac:dyDescent="0.25">
      <c r="A16" s="4"/>
      <c r="B16" s="4">
        <f>EDATE(B15,6)</f>
        <v>41456</v>
      </c>
      <c r="C16" s="4">
        <f t="shared" si="13"/>
        <v>42185</v>
      </c>
      <c r="D16" s="3">
        <v>0.6</v>
      </c>
      <c r="E16" s="3">
        <v>1.6</v>
      </c>
      <c r="F16" s="5">
        <v>2414.6999999999998</v>
      </c>
      <c r="G16" s="5">
        <v>572.5</v>
      </c>
      <c r="H16" s="5">
        <f>F16/G16</f>
        <v>4.2178165938864627</v>
      </c>
      <c r="I16" s="3" t="s">
        <v>20</v>
      </c>
      <c r="K16" s="4">
        <f t="shared" si="14"/>
        <v>42186</v>
      </c>
      <c r="L16" s="4">
        <f t="shared" si="15"/>
        <v>42369</v>
      </c>
      <c r="M16" s="5">
        <v>3166.6</v>
      </c>
      <c r="N16" s="5">
        <v>1978</v>
      </c>
      <c r="O16" s="8">
        <f t="shared" si="5"/>
        <v>0.12148533945878218</v>
      </c>
      <c r="P16" s="5">
        <f t="shared" si="11"/>
        <v>19448.400000000001</v>
      </c>
      <c r="R16" s="5">
        <v>1685.6</v>
      </c>
      <c r="S16" s="5">
        <v>989</v>
      </c>
      <c r="T16" s="5">
        <f t="shared" si="6"/>
        <v>20636.199999999997</v>
      </c>
      <c r="V16" s="5">
        <v>4671.6000000000004</v>
      </c>
      <c r="W16" s="5">
        <v>2218.9</v>
      </c>
      <c r="X16" s="8">
        <f t="shared" si="7"/>
        <v>0.13247243267123981</v>
      </c>
      <c r="Y16" s="5">
        <f>V16+Y15</f>
        <v>21421.5</v>
      </c>
      <c r="AA16" s="5">
        <v>2414.3000000000002</v>
      </c>
      <c r="AB16" s="5">
        <v>1077.3</v>
      </c>
      <c r="AC16" s="5">
        <f t="shared" si="8"/>
        <v>21857.5</v>
      </c>
      <c r="AF16" s="3" t="b">
        <f t="shared" si="9"/>
        <v>1</v>
      </c>
      <c r="AG16" s="3" t="b">
        <f t="shared" si="10"/>
        <v>1</v>
      </c>
    </row>
    <row r="17" spans="1:33" x14ac:dyDescent="0.25">
      <c r="A17" s="4"/>
      <c r="B17" s="4">
        <f>EDATE(B16,6)</f>
        <v>41640</v>
      </c>
      <c r="C17" s="4">
        <f t="shared" si="13"/>
        <v>42369</v>
      </c>
      <c r="D17" s="3">
        <v>0.6</v>
      </c>
      <c r="E17" s="3">
        <v>1.2</v>
      </c>
      <c r="F17" s="5">
        <v>2439.3000000000002</v>
      </c>
      <c r="G17" s="5">
        <v>530.5</v>
      </c>
      <c r="H17" s="5">
        <f>F17/G17</f>
        <v>4.5981149858623942</v>
      </c>
      <c r="I17" s="3" t="s">
        <v>18</v>
      </c>
      <c r="K17" s="4">
        <f>C17+1</f>
        <v>42370</v>
      </c>
      <c r="L17" s="4">
        <f t="shared" si="15"/>
        <v>42551</v>
      </c>
      <c r="M17" s="5">
        <v>4378.7</v>
      </c>
      <c r="N17" s="5">
        <v>1585.8</v>
      </c>
      <c r="O17" s="8">
        <f t="shared" si="5"/>
        <v>8.153884124143887E-2</v>
      </c>
      <c r="P17" s="5">
        <f t="shared" si="11"/>
        <v>23827.100000000002</v>
      </c>
      <c r="R17" s="5">
        <v>1937.8</v>
      </c>
      <c r="S17" s="5">
        <v>763.8</v>
      </c>
      <c r="T17" s="5">
        <f t="shared" si="6"/>
        <v>21399.999999999996</v>
      </c>
      <c r="V17" s="5">
        <v>5692.5</v>
      </c>
      <c r="W17" s="5">
        <v>2043.7</v>
      </c>
      <c r="X17" s="8">
        <f t="shared" si="7"/>
        <v>9.5404150036178609E-2</v>
      </c>
      <c r="Y17" s="5">
        <f>V17+Y16</f>
        <v>27114</v>
      </c>
      <c r="AA17" s="5">
        <v>2530.6999999999998</v>
      </c>
      <c r="AB17" s="5">
        <v>763.8</v>
      </c>
      <c r="AC17" s="5">
        <f t="shared" si="8"/>
        <v>22621.3</v>
      </c>
      <c r="AF17" s="3" t="b">
        <f t="shared" si="9"/>
        <v>1</v>
      </c>
      <c r="AG17" s="3" t="b">
        <f t="shared" si="10"/>
        <v>1</v>
      </c>
    </row>
    <row r="18" spans="1:33" x14ac:dyDescent="0.25">
      <c r="A18" s="4"/>
      <c r="B18" s="4">
        <f t="shared" ref="B18" si="16">EDATE(B17,6)</f>
        <v>41821</v>
      </c>
      <c r="C18" s="4">
        <f t="shared" si="13"/>
        <v>42551</v>
      </c>
      <c r="D18" s="3">
        <v>0.5</v>
      </c>
      <c r="E18" s="3">
        <v>1.5</v>
      </c>
      <c r="F18" s="5">
        <v>2714.6</v>
      </c>
      <c r="G18" s="5">
        <v>569.79999999999995</v>
      </c>
      <c r="H18" s="5">
        <f t="shared" ref="H18" si="17">F18/G18</f>
        <v>4.764127764127764</v>
      </c>
      <c r="I18" s="3" t="s">
        <v>20</v>
      </c>
      <c r="K18" s="4">
        <f>C18+1</f>
        <v>42552</v>
      </c>
      <c r="L18" s="4">
        <v>42689</v>
      </c>
      <c r="M18" s="5">
        <v>9928.1</v>
      </c>
      <c r="N18" s="5">
        <v>2547</v>
      </c>
      <c r="O18" s="8">
        <f t="shared" si="5"/>
        <v>0.10689509004452911</v>
      </c>
      <c r="P18" s="5">
        <f t="shared" si="11"/>
        <v>33755.200000000004</v>
      </c>
      <c r="R18" s="5">
        <v>3093.1</v>
      </c>
      <c r="S18" s="5">
        <v>566</v>
      </c>
      <c r="T18" s="5">
        <f t="shared" si="6"/>
        <v>21965.999999999996</v>
      </c>
      <c r="V18" s="5">
        <v>14602.3</v>
      </c>
      <c r="W18" s="5">
        <v>3991.5</v>
      </c>
      <c r="X18" s="8">
        <f t="shared" si="7"/>
        <v>0.14721177251604337</v>
      </c>
      <c r="Y18" s="5">
        <f>V18+Y17</f>
        <v>41716.300000000003</v>
      </c>
      <c r="AA18" s="5">
        <v>4277.5</v>
      </c>
      <c r="AB18" s="5">
        <v>842.4</v>
      </c>
      <c r="AC18" s="5">
        <f t="shared" si="8"/>
        <v>23463.7</v>
      </c>
      <c r="AF18" s="3" t="b">
        <f t="shared" si="9"/>
        <v>1</v>
      </c>
      <c r="AG18" s="3" t="b">
        <f t="shared" si="10"/>
        <v>0</v>
      </c>
    </row>
    <row r="19" spans="1:33" x14ac:dyDescent="0.25">
      <c r="A19" s="4"/>
      <c r="K19" s="4"/>
      <c r="L19" s="4"/>
    </row>
    <row r="20" spans="1:33" x14ac:dyDescent="0.25">
      <c r="A20" s="4"/>
      <c r="K20" s="4"/>
      <c r="L20" s="4"/>
    </row>
    <row r="21" spans="1:33" x14ac:dyDescent="0.25">
      <c r="K21" s="4"/>
      <c r="L21" s="4"/>
    </row>
  </sheetData>
  <mergeCells count="7">
    <mergeCell ref="K2:AC2"/>
    <mergeCell ref="M4:P4"/>
    <mergeCell ref="R4:T4"/>
    <mergeCell ref="V4:Y4"/>
    <mergeCell ref="AA4:AC4"/>
    <mergeCell ref="M3:T3"/>
    <mergeCell ref="V3:AC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50"/>
  <sheetViews>
    <sheetView workbookViewId="0">
      <selection activeCell="I1" sqref="I1"/>
    </sheetView>
  </sheetViews>
  <sheetFormatPr defaultRowHeight="15" x14ac:dyDescent="0.25"/>
  <cols>
    <col min="1" max="2" width="20.140625" bestFit="1" customWidth="1"/>
  </cols>
  <sheetData>
    <row r="1" spans="1:14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14" x14ac:dyDescent="0.25">
      <c r="A2" s="2">
        <v>42551.364583333336</v>
      </c>
      <c r="B2" s="2">
        <v>42551.708333333336</v>
      </c>
      <c r="C2" t="s">
        <v>12</v>
      </c>
      <c r="D2">
        <v>33</v>
      </c>
      <c r="E2">
        <v>144.1</v>
      </c>
      <c r="F2" s="1">
        <v>1.4999999999999999E-2</v>
      </c>
      <c r="G2">
        <v>0</v>
      </c>
      <c r="K2" t="s">
        <v>13</v>
      </c>
      <c r="L2" t="s">
        <v>14</v>
      </c>
      <c r="M2" t="s">
        <v>15</v>
      </c>
      <c r="N2" t="s">
        <v>16</v>
      </c>
    </row>
    <row r="3" spans="1:14" x14ac:dyDescent="0.25">
      <c r="A3" s="2">
        <v>42545.104166666664</v>
      </c>
      <c r="B3" s="2">
        <v>42545.104166666664</v>
      </c>
      <c r="C3" t="s">
        <v>12</v>
      </c>
      <c r="D3">
        <v>0</v>
      </c>
      <c r="E3">
        <v>150.5</v>
      </c>
      <c r="F3" s="1">
        <v>1.4999999999999999E-2</v>
      </c>
      <c r="G3">
        <v>0</v>
      </c>
      <c r="J3">
        <v>1</v>
      </c>
      <c r="K3">
        <f>SUMPRODUCT(--(WEEKDAY($A$2:$A$500,2)=$J3))</f>
        <v>27</v>
      </c>
      <c r="L3">
        <f>SUMPRODUCT(--(WEEKDAY($A$2:$A$500,2)=$J3)*$E$2:$E$500)</f>
        <v>1046.7000000000003</v>
      </c>
      <c r="M3">
        <f>RANK(L3,$L$3:$L$7)</f>
        <v>1</v>
      </c>
      <c r="N3">
        <f>IF(M3&lt;=2,2,1)</f>
        <v>2</v>
      </c>
    </row>
    <row r="4" spans="1:14" x14ac:dyDescent="0.25">
      <c r="A4" s="2">
        <v>42538.552083333336</v>
      </c>
      <c r="B4" s="2">
        <v>42540.958333333336</v>
      </c>
      <c r="C4" t="s">
        <v>12</v>
      </c>
      <c r="D4">
        <v>35</v>
      </c>
      <c r="E4">
        <v>200.7</v>
      </c>
      <c r="F4" s="1">
        <v>2.0899999999999998E-2</v>
      </c>
      <c r="G4">
        <v>0</v>
      </c>
      <c r="J4">
        <v>2</v>
      </c>
      <c r="K4">
        <f t="shared" ref="K4:L7" si="0">SUMPRODUCT(--(WEEKDAY($A$2:$A$500,2)=$J4))</f>
        <v>32</v>
      </c>
      <c r="L4">
        <f t="shared" ref="L4:L7" si="1">SUMPRODUCT(--(WEEKDAY($A$2:$A$500,2)=$J4)*$E$2:$E$500)</f>
        <v>614.89999999999986</v>
      </c>
      <c r="M4">
        <f t="shared" ref="M4:M7" si="2">RANK(L4,$L$3:$L$7)</f>
        <v>2</v>
      </c>
      <c r="N4">
        <f t="shared" ref="N4:N7" si="3">IF(M4&lt;=2,2,1)</f>
        <v>2</v>
      </c>
    </row>
    <row r="5" spans="1:14" x14ac:dyDescent="0.25">
      <c r="A5" s="2">
        <v>42537.666666666664</v>
      </c>
      <c r="B5" s="2">
        <v>42537.729166666664</v>
      </c>
      <c r="C5" t="s">
        <v>12</v>
      </c>
      <c r="D5">
        <v>6</v>
      </c>
      <c r="E5">
        <v>142.30000000000001</v>
      </c>
      <c r="F5" s="1">
        <v>1.4999999999999999E-2</v>
      </c>
      <c r="G5">
        <v>0</v>
      </c>
      <c r="J5">
        <v>3</v>
      </c>
      <c r="K5">
        <f t="shared" si="0"/>
        <v>19</v>
      </c>
      <c r="L5">
        <f t="shared" si="1"/>
        <v>305.2</v>
      </c>
      <c r="M5">
        <f t="shared" si="2"/>
        <v>5</v>
      </c>
      <c r="N5">
        <f t="shared" si="3"/>
        <v>1</v>
      </c>
    </row>
    <row r="6" spans="1:14" x14ac:dyDescent="0.25">
      <c r="A6" s="2">
        <v>42531.229166666664</v>
      </c>
      <c r="B6" s="2">
        <v>42531.333333333336</v>
      </c>
      <c r="C6" t="s">
        <v>12</v>
      </c>
      <c r="D6">
        <v>10</v>
      </c>
      <c r="E6">
        <v>-60.5</v>
      </c>
      <c r="F6" s="1">
        <v>-6.0000000000000001E-3</v>
      </c>
      <c r="G6">
        <v>0</v>
      </c>
      <c r="J6">
        <v>4</v>
      </c>
      <c r="K6">
        <f t="shared" si="0"/>
        <v>29</v>
      </c>
      <c r="L6">
        <f t="shared" si="1"/>
        <v>356.29999999999995</v>
      </c>
      <c r="M6">
        <f t="shared" si="2"/>
        <v>3</v>
      </c>
      <c r="N6">
        <f t="shared" si="3"/>
        <v>1</v>
      </c>
    </row>
    <row r="7" spans="1:14" x14ac:dyDescent="0.25">
      <c r="A7" s="2">
        <v>42527.5625</v>
      </c>
      <c r="B7" s="2">
        <v>42528.416666666664</v>
      </c>
      <c r="C7" t="s">
        <v>12</v>
      </c>
      <c r="D7">
        <v>78</v>
      </c>
      <c r="E7">
        <v>152</v>
      </c>
      <c r="F7" s="1">
        <v>1.4999999999999999E-2</v>
      </c>
      <c r="G7">
        <v>0</v>
      </c>
      <c r="J7">
        <v>5</v>
      </c>
      <c r="K7">
        <f t="shared" si="0"/>
        <v>26</v>
      </c>
      <c r="L7">
        <f t="shared" si="1"/>
        <v>313.70000000000005</v>
      </c>
      <c r="M7">
        <f t="shared" si="2"/>
        <v>4</v>
      </c>
      <c r="N7">
        <f t="shared" si="3"/>
        <v>1</v>
      </c>
    </row>
    <row r="8" spans="1:14" x14ac:dyDescent="0.25">
      <c r="A8" s="2">
        <v>42522.375</v>
      </c>
      <c r="B8" s="2">
        <v>42522.416666666664</v>
      </c>
      <c r="C8" t="s">
        <v>12</v>
      </c>
      <c r="D8">
        <v>4</v>
      </c>
      <c r="E8">
        <v>-61.6</v>
      </c>
      <c r="F8" s="1">
        <v>-6.0000000000000001E-3</v>
      </c>
      <c r="G8">
        <v>0</v>
      </c>
    </row>
    <row r="9" spans="1:14" x14ac:dyDescent="0.25">
      <c r="A9" s="2">
        <v>42521.395833333336</v>
      </c>
      <c r="B9" s="2">
        <v>42521.666666666664</v>
      </c>
      <c r="C9" t="s">
        <v>12</v>
      </c>
      <c r="D9">
        <v>26</v>
      </c>
      <c r="E9">
        <v>-61.9</v>
      </c>
      <c r="F9" s="1">
        <v>-6.0000000000000001E-3</v>
      </c>
      <c r="G9">
        <v>0</v>
      </c>
    </row>
    <row r="10" spans="1:14" x14ac:dyDescent="0.25">
      <c r="A10" s="2">
        <v>42520.3125</v>
      </c>
      <c r="B10" s="2">
        <v>42521.375</v>
      </c>
      <c r="C10" t="s">
        <v>12</v>
      </c>
      <c r="D10">
        <v>95</v>
      </c>
      <c r="E10">
        <v>-62.1</v>
      </c>
      <c r="F10" s="1">
        <v>-6.0000000000000001E-3</v>
      </c>
      <c r="G10">
        <v>0</v>
      </c>
    </row>
    <row r="11" spans="1:14" x14ac:dyDescent="0.25">
      <c r="A11" s="2">
        <v>42499.375</v>
      </c>
      <c r="B11" s="2">
        <v>42500.40625</v>
      </c>
      <c r="C11" t="s">
        <v>12</v>
      </c>
      <c r="D11">
        <v>96</v>
      </c>
      <c r="E11">
        <v>149.1</v>
      </c>
      <c r="F11" s="1">
        <v>1.4999999999999999E-2</v>
      </c>
      <c r="G11">
        <v>0</v>
      </c>
    </row>
    <row r="12" spans="1:14" x14ac:dyDescent="0.25">
      <c r="A12" s="2">
        <v>42495.385416666664</v>
      </c>
      <c r="B12" s="2">
        <v>42496.3125</v>
      </c>
      <c r="C12" t="s">
        <v>12</v>
      </c>
      <c r="D12">
        <v>85</v>
      </c>
      <c r="E12">
        <v>-59.1</v>
      </c>
      <c r="F12" s="1">
        <v>-6.0000000000000001E-3</v>
      </c>
      <c r="G12">
        <v>0</v>
      </c>
    </row>
    <row r="13" spans="1:14" x14ac:dyDescent="0.25">
      <c r="A13" s="2">
        <v>42493.09375</v>
      </c>
      <c r="B13" s="2">
        <v>42493.333333333336</v>
      </c>
      <c r="C13" t="s">
        <v>12</v>
      </c>
      <c r="D13">
        <v>23</v>
      </c>
      <c r="E13">
        <v>-60.9</v>
      </c>
      <c r="F13" s="1">
        <v>-6.0000000000000001E-3</v>
      </c>
      <c r="G13">
        <v>0</v>
      </c>
    </row>
    <row r="14" spans="1:14" x14ac:dyDescent="0.25">
      <c r="A14" s="2">
        <v>42487.40625</v>
      </c>
      <c r="B14" s="2">
        <v>42488.375</v>
      </c>
      <c r="C14" t="s">
        <v>12</v>
      </c>
      <c r="D14">
        <v>89</v>
      </c>
      <c r="E14">
        <v>-61.6</v>
      </c>
      <c r="F14" s="1">
        <v>-6.0000000000000001E-3</v>
      </c>
      <c r="G14">
        <v>0</v>
      </c>
    </row>
    <row r="15" spans="1:14" x14ac:dyDescent="0.25">
      <c r="A15" s="2">
        <v>42481.604166666664</v>
      </c>
      <c r="B15" s="2">
        <v>42485.34375</v>
      </c>
      <c r="C15" t="s">
        <v>12</v>
      </c>
      <c r="D15">
        <v>159</v>
      </c>
      <c r="E15">
        <v>-62.3</v>
      </c>
      <c r="F15" s="1">
        <v>-6.0000000000000001E-3</v>
      </c>
      <c r="G15">
        <v>0</v>
      </c>
    </row>
    <row r="16" spans="1:14" x14ac:dyDescent="0.25">
      <c r="A16" s="2">
        <v>42480.322916666664</v>
      </c>
      <c r="B16" s="2">
        <v>42481.15625</v>
      </c>
      <c r="C16" t="s">
        <v>12</v>
      </c>
      <c r="D16">
        <v>78</v>
      </c>
      <c r="E16">
        <v>154.80000000000001</v>
      </c>
      <c r="F16" s="1">
        <v>1.4999999999999999E-2</v>
      </c>
      <c r="G16">
        <v>0</v>
      </c>
    </row>
    <row r="17" spans="1:7" x14ac:dyDescent="0.25">
      <c r="A17" s="2">
        <v>42479.354166666664</v>
      </c>
      <c r="B17" s="2">
        <v>42479.4375</v>
      </c>
      <c r="C17" t="s">
        <v>12</v>
      </c>
      <c r="D17">
        <v>8</v>
      </c>
      <c r="E17">
        <v>152.9</v>
      </c>
      <c r="F17" s="1">
        <v>1.4999999999999999E-2</v>
      </c>
      <c r="G17">
        <v>0</v>
      </c>
    </row>
    <row r="18" spans="1:7" x14ac:dyDescent="0.25">
      <c r="A18" s="2">
        <v>42474.083333333336</v>
      </c>
      <c r="B18" s="2">
        <v>42478.072916666664</v>
      </c>
      <c r="C18" t="s">
        <v>12</v>
      </c>
      <c r="D18">
        <v>182</v>
      </c>
      <c r="E18">
        <v>-60.2</v>
      </c>
      <c r="F18" s="1">
        <v>-6.0000000000000001E-3</v>
      </c>
      <c r="G18">
        <v>0</v>
      </c>
    </row>
    <row r="19" spans="1:7" x14ac:dyDescent="0.25">
      <c r="A19" s="2">
        <v>42461.322916666664</v>
      </c>
      <c r="B19" s="2">
        <v>42461.34375</v>
      </c>
      <c r="C19" t="s">
        <v>12</v>
      </c>
      <c r="D19">
        <v>2</v>
      </c>
      <c r="E19">
        <v>-59.2</v>
      </c>
      <c r="F19" s="1">
        <v>-6.0000000000000001E-3</v>
      </c>
      <c r="G19">
        <v>0</v>
      </c>
    </row>
    <row r="20" spans="1:7" x14ac:dyDescent="0.25">
      <c r="A20" s="2">
        <v>42459.25</v>
      </c>
      <c r="B20" s="2">
        <v>42459.604166666664</v>
      </c>
      <c r="C20" t="s">
        <v>12</v>
      </c>
      <c r="D20">
        <v>34</v>
      </c>
      <c r="E20">
        <v>149.1</v>
      </c>
      <c r="F20" s="1">
        <v>1.4999999999999999E-2</v>
      </c>
      <c r="G20">
        <v>0</v>
      </c>
    </row>
    <row r="21" spans="1:7" x14ac:dyDescent="0.25">
      <c r="A21" s="2">
        <v>42457.635416666664</v>
      </c>
      <c r="B21" s="2">
        <v>42458.447916666664</v>
      </c>
      <c r="C21" t="s">
        <v>12</v>
      </c>
      <c r="D21">
        <v>74</v>
      </c>
      <c r="E21">
        <v>-59.4</v>
      </c>
      <c r="F21" s="1">
        <v>-6.0000000000000001E-3</v>
      </c>
      <c r="G21">
        <v>0</v>
      </c>
    </row>
    <row r="22" spans="1:7" x14ac:dyDescent="0.25">
      <c r="A22" s="2">
        <v>42451.375</v>
      </c>
      <c r="B22" s="2">
        <v>42451.6875</v>
      </c>
      <c r="C22" t="s">
        <v>12</v>
      </c>
      <c r="D22">
        <v>30</v>
      </c>
      <c r="E22">
        <v>147.6</v>
      </c>
      <c r="F22" s="1">
        <v>1.4999999999999999E-2</v>
      </c>
      <c r="G22">
        <v>0</v>
      </c>
    </row>
    <row r="23" spans="1:7" x14ac:dyDescent="0.25">
      <c r="A23" s="2">
        <v>42450.979166666664</v>
      </c>
      <c r="B23" s="2">
        <v>42451.3125</v>
      </c>
      <c r="C23" t="s">
        <v>12</v>
      </c>
      <c r="D23">
        <v>32</v>
      </c>
      <c r="E23">
        <v>-59.7</v>
      </c>
      <c r="F23" s="1">
        <v>-6.0000000000000001E-3</v>
      </c>
      <c r="G23">
        <v>0</v>
      </c>
    </row>
    <row r="24" spans="1:7" x14ac:dyDescent="0.25">
      <c r="A24" s="2">
        <v>42447.052083333336</v>
      </c>
      <c r="B24" s="2">
        <v>42450.375</v>
      </c>
      <c r="C24" t="s">
        <v>12</v>
      </c>
      <c r="D24">
        <v>124</v>
      </c>
      <c r="E24">
        <v>148.19999999999999</v>
      </c>
      <c r="F24" s="1">
        <v>1.4999999999999999E-2</v>
      </c>
      <c r="G24">
        <v>0</v>
      </c>
    </row>
    <row r="25" spans="1:7" x14ac:dyDescent="0.25">
      <c r="A25" s="2">
        <v>42444.072916666664</v>
      </c>
      <c r="B25" s="2">
        <v>42444.333333333336</v>
      </c>
      <c r="C25" t="s">
        <v>12</v>
      </c>
      <c r="D25">
        <v>25</v>
      </c>
      <c r="E25">
        <v>-60</v>
      </c>
      <c r="F25" s="1">
        <v>-6.0000000000000001E-3</v>
      </c>
      <c r="G25">
        <v>0</v>
      </c>
    </row>
    <row r="26" spans="1:7" x14ac:dyDescent="0.25">
      <c r="A26" s="2">
        <v>42443.083333333336</v>
      </c>
      <c r="B26" s="2">
        <v>42443.34375</v>
      </c>
      <c r="C26" t="s">
        <v>12</v>
      </c>
      <c r="D26">
        <v>25</v>
      </c>
      <c r="E26">
        <v>148.19999999999999</v>
      </c>
      <c r="F26" s="1">
        <v>1.4999999999999999E-2</v>
      </c>
      <c r="G26">
        <v>0</v>
      </c>
    </row>
    <row r="27" spans="1:7" x14ac:dyDescent="0.25">
      <c r="A27" s="2">
        <v>42419.364583333336</v>
      </c>
      <c r="B27" s="2">
        <v>42419.46875</v>
      </c>
      <c r="C27" t="s">
        <v>12</v>
      </c>
      <c r="D27">
        <v>10</v>
      </c>
      <c r="E27">
        <v>-56.8</v>
      </c>
      <c r="F27" s="1">
        <v>-6.0000000000000001E-3</v>
      </c>
      <c r="G27">
        <v>0</v>
      </c>
    </row>
    <row r="28" spans="1:7" x14ac:dyDescent="0.25">
      <c r="A28" s="2">
        <v>42418.385416666664</v>
      </c>
      <c r="B28" s="2">
        <v>42418.46875</v>
      </c>
      <c r="C28" t="s">
        <v>12</v>
      </c>
      <c r="D28">
        <v>8</v>
      </c>
      <c r="E28">
        <v>141.1</v>
      </c>
      <c r="F28" s="1">
        <v>1.4999999999999999E-2</v>
      </c>
      <c r="G28">
        <v>0</v>
      </c>
    </row>
    <row r="29" spans="1:7" x14ac:dyDescent="0.25">
      <c r="A29" s="2">
        <v>42409.614583333336</v>
      </c>
      <c r="B29" s="2">
        <v>42409.645833333336</v>
      </c>
      <c r="C29" t="s">
        <v>12</v>
      </c>
      <c r="D29">
        <v>3</v>
      </c>
      <c r="E29">
        <v>-53.4</v>
      </c>
      <c r="F29" s="1">
        <v>-6.0000000000000001E-3</v>
      </c>
      <c r="G29">
        <v>0</v>
      </c>
    </row>
    <row r="30" spans="1:7" x14ac:dyDescent="0.25">
      <c r="A30" s="2">
        <v>42404.40625</v>
      </c>
      <c r="B30" s="2">
        <v>42404.510416666664</v>
      </c>
      <c r="C30" t="s">
        <v>12</v>
      </c>
      <c r="D30">
        <v>10</v>
      </c>
      <c r="E30">
        <v>-57</v>
      </c>
      <c r="F30" s="1">
        <v>-6.0000000000000001E-3</v>
      </c>
      <c r="G30">
        <v>0</v>
      </c>
    </row>
    <row r="31" spans="1:7" x14ac:dyDescent="0.25">
      <c r="A31" s="2">
        <v>42396.364583333336</v>
      </c>
      <c r="B31" s="2">
        <v>42396.375</v>
      </c>
      <c r="C31" t="s">
        <v>12</v>
      </c>
      <c r="D31">
        <v>1</v>
      </c>
      <c r="E31">
        <v>-59</v>
      </c>
      <c r="F31" s="1">
        <v>-6.0000000000000001E-3</v>
      </c>
      <c r="G31">
        <v>0</v>
      </c>
    </row>
    <row r="32" spans="1:7" x14ac:dyDescent="0.25">
      <c r="A32" s="2">
        <v>42376.34375</v>
      </c>
      <c r="B32" s="2">
        <v>42376.354166666664</v>
      </c>
      <c r="C32" t="s">
        <v>12</v>
      </c>
      <c r="D32">
        <v>1</v>
      </c>
      <c r="E32">
        <v>-59.7</v>
      </c>
      <c r="F32" s="1">
        <v>-6.0000000000000001E-3</v>
      </c>
      <c r="G32">
        <v>0</v>
      </c>
    </row>
    <row r="33" spans="1:7" x14ac:dyDescent="0.25">
      <c r="A33" s="2">
        <v>42360.427083333336</v>
      </c>
      <c r="B33" s="2">
        <v>42361.333333333336</v>
      </c>
      <c r="C33" t="s">
        <v>12</v>
      </c>
      <c r="D33">
        <v>84</v>
      </c>
      <c r="E33">
        <v>157</v>
      </c>
      <c r="F33" s="1">
        <v>1.4999999999999999E-2</v>
      </c>
      <c r="G33">
        <v>0</v>
      </c>
    </row>
    <row r="34" spans="1:7" x14ac:dyDescent="0.25">
      <c r="A34" s="2">
        <v>42356.354166666664</v>
      </c>
      <c r="B34" s="2">
        <v>42356.5</v>
      </c>
      <c r="C34" t="s">
        <v>12</v>
      </c>
      <c r="D34">
        <v>14</v>
      </c>
      <c r="E34">
        <v>-64.2</v>
      </c>
      <c r="F34" s="1">
        <v>-6.0000000000000001E-3</v>
      </c>
      <c r="G34">
        <v>0</v>
      </c>
    </row>
    <row r="35" spans="1:7" x14ac:dyDescent="0.25">
      <c r="A35" s="2">
        <v>42349.40625</v>
      </c>
      <c r="B35" s="2">
        <v>42349.4375</v>
      </c>
      <c r="C35" t="s">
        <v>12</v>
      </c>
      <c r="D35">
        <v>3</v>
      </c>
      <c r="E35">
        <v>-63.4</v>
      </c>
      <c r="F35" s="1">
        <v>-6.0000000000000001E-3</v>
      </c>
      <c r="G35">
        <v>0</v>
      </c>
    </row>
    <row r="36" spans="1:7" x14ac:dyDescent="0.25">
      <c r="A36" s="2">
        <v>42349.354166666664</v>
      </c>
      <c r="B36" s="2">
        <v>42349.364583333336</v>
      </c>
      <c r="C36" t="s">
        <v>12</v>
      </c>
      <c r="D36">
        <v>1</v>
      </c>
      <c r="E36">
        <v>-63.6</v>
      </c>
      <c r="F36" s="1">
        <v>-6.0000000000000001E-3</v>
      </c>
      <c r="G36">
        <v>0</v>
      </c>
    </row>
    <row r="37" spans="1:7" x14ac:dyDescent="0.25">
      <c r="A37" s="2">
        <v>42346.65625</v>
      </c>
      <c r="B37" s="2">
        <v>42347.364583333336</v>
      </c>
      <c r="C37" t="s">
        <v>12</v>
      </c>
      <c r="D37">
        <v>64</v>
      </c>
      <c r="E37">
        <v>-64.3</v>
      </c>
      <c r="F37" s="1">
        <v>-6.0000000000000001E-3</v>
      </c>
      <c r="G37">
        <v>0</v>
      </c>
    </row>
    <row r="38" spans="1:7" x14ac:dyDescent="0.25">
      <c r="A38" s="2">
        <v>42335.3125</v>
      </c>
      <c r="B38" s="2">
        <v>42340.520833333336</v>
      </c>
      <c r="C38" t="s">
        <v>12</v>
      </c>
      <c r="D38">
        <v>296</v>
      </c>
      <c r="E38">
        <v>-67.7</v>
      </c>
      <c r="F38" s="1">
        <v>-6.0000000000000001E-3</v>
      </c>
      <c r="G38">
        <v>0</v>
      </c>
    </row>
    <row r="39" spans="1:7" x14ac:dyDescent="0.25">
      <c r="A39" s="2">
        <v>42333.895833333336</v>
      </c>
      <c r="B39" s="2">
        <v>42334.46875</v>
      </c>
      <c r="C39" t="s">
        <v>12</v>
      </c>
      <c r="D39">
        <v>50</v>
      </c>
      <c r="E39">
        <v>167.5</v>
      </c>
      <c r="F39" s="1">
        <v>1.4999999999999999E-2</v>
      </c>
      <c r="G39">
        <v>0</v>
      </c>
    </row>
    <row r="40" spans="1:7" x14ac:dyDescent="0.25">
      <c r="A40" s="2">
        <v>42332.395833333336</v>
      </c>
      <c r="B40" s="2">
        <v>42332.53125</v>
      </c>
      <c r="C40" t="s">
        <v>12</v>
      </c>
      <c r="D40">
        <v>13</v>
      </c>
      <c r="E40">
        <v>-66.099999999999994</v>
      </c>
      <c r="F40" s="1">
        <v>-6.0000000000000001E-3</v>
      </c>
      <c r="G40">
        <v>0</v>
      </c>
    </row>
    <row r="41" spans="1:7" x14ac:dyDescent="0.25">
      <c r="A41" s="2">
        <v>42325.354166666664</v>
      </c>
      <c r="B41" s="2">
        <v>42326.854166666664</v>
      </c>
      <c r="C41" t="s">
        <v>12</v>
      </c>
      <c r="D41">
        <v>141</v>
      </c>
      <c r="E41">
        <v>162.80000000000001</v>
      </c>
      <c r="F41" s="1">
        <v>1.4999999999999999E-2</v>
      </c>
      <c r="G41">
        <v>0</v>
      </c>
    </row>
    <row r="42" spans="1:7" x14ac:dyDescent="0.25">
      <c r="A42" s="2">
        <v>42324.3125</v>
      </c>
      <c r="B42" s="2">
        <v>42324.375</v>
      </c>
      <c r="C42" t="s">
        <v>12</v>
      </c>
      <c r="D42">
        <v>6</v>
      </c>
      <c r="E42">
        <v>158.69999999999999</v>
      </c>
      <c r="F42" s="1">
        <v>1.4999999999999999E-2</v>
      </c>
      <c r="G42">
        <v>0</v>
      </c>
    </row>
    <row r="43" spans="1:7" x14ac:dyDescent="0.25">
      <c r="A43" s="2">
        <v>42313.385416666664</v>
      </c>
      <c r="B43" s="2">
        <v>42314.5625</v>
      </c>
      <c r="C43" t="s">
        <v>12</v>
      </c>
      <c r="D43">
        <v>110</v>
      </c>
      <c r="E43">
        <v>162.4</v>
      </c>
      <c r="F43" s="1">
        <v>1.4999999999999999E-2</v>
      </c>
      <c r="G43">
        <v>0</v>
      </c>
    </row>
    <row r="44" spans="1:7" x14ac:dyDescent="0.25">
      <c r="A44" s="2">
        <v>42306.135416666664</v>
      </c>
      <c r="B44" s="2">
        <v>42306.34375</v>
      </c>
      <c r="C44" t="s">
        <v>12</v>
      </c>
      <c r="D44">
        <v>20</v>
      </c>
      <c r="E44">
        <v>-65.400000000000006</v>
      </c>
      <c r="F44" s="1">
        <v>-6.0000000000000001E-3</v>
      </c>
      <c r="G44">
        <v>0</v>
      </c>
    </row>
    <row r="45" spans="1:7" x14ac:dyDescent="0.25">
      <c r="A45" s="2">
        <v>42303.375</v>
      </c>
      <c r="B45" s="2">
        <v>42304.333333333336</v>
      </c>
      <c r="C45" t="s">
        <v>12</v>
      </c>
      <c r="D45">
        <v>90</v>
      </c>
      <c r="E45">
        <v>-64.900000000000006</v>
      </c>
      <c r="F45" s="1">
        <v>-6.0000000000000001E-3</v>
      </c>
      <c r="G45">
        <v>0</v>
      </c>
    </row>
    <row r="46" spans="1:7" x14ac:dyDescent="0.25">
      <c r="A46" s="2">
        <v>42300.260416666664</v>
      </c>
      <c r="B46" s="2">
        <v>42300.510416666664</v>
      </c>
      <c r="C46" t="s">
        <v>12</v>
      </c>
      <c r="D46">
        <v>24</v>
      </c>
      <c r="E46">
        <v>159.30000000000001</v>
      </c>
      <c r="F46" s="1">
        <v>1.4999999999999999E-2</v>
      </c>
      <c r="G46">
        <v>0</v>
      </c>
    </row>
    <row r="47" spans="1:7" x14ac:dyDescent="0.25">
      <c r="A47" s="2">
        <v>42283.385416666664</v>
      </c>
      <c r="B47" s="2">
        <v>42283.614583333336</v>
      </c>
      <c r="C47" t="s">
        <v>12</v>
      </c>
      <c r="D47">
        <v>22</v>
      </c>
      <c r="E47">
        <v>146.80000000000001</v>
      </c>
      <c r="F47" s="1">
        <v>1.4999999999999999E-2</v>
      </c>
      <c r="G47">
        <v>0</v>
      </c>
    </row>
    <row r="48" spans="1:7" x14ac:dyDescent="0.25">
      <c r="A48" s="2">
        <v>42276.333333333336</v>
      </c>
      <c r="B48" s="2">
        <v>42276.395833333336</v>
      </c>
      <c r="C48" t="s">
        <v>12</v>
      </c>
      <c r="D48">
        <v>6</v>
      </c>
      <c r="E48">
        <v>140.5</v>
      </c>
      <c r="F48" s="1">
        <v>1.4999999999999999E-2</v>
      </c>
      <c r="G48">
        <v>0</v>
      </c>
    </row>
    <row r="49" spans="1:7" x14ac:dyDescent="0.25">
      <c r="A49" s="2">
        <v>42269.489583333336</v>
      </c>
      <c r="B49" s="2">
        <v>42269.510416666664</v>
      </c>
      <c r="C49" t="s">
        <v>12</v>
      </c>
      <c r="D49">
        <v>2</v>
      </c>
      <c r="E49">
        <v>-58.2</v>
      </c>
      <c r="F49" s="1">
        <v>-6.0000000000000001E-3</v>
      </c>
      <c r="G49">
        <v>0</v>
      </c>
    </row>
    <row r="50" spans="1:7" x14ac:dyDescent="0.25">
      <c r="A50" s="2">
        <v>42248.09375</v>
      </c>
      <c r="B50" s="2">
        <v>42248.114583333336</v>
      </c>
      <c r="C50" t="s">
        <v>12</v>
      </c>
      <c r="D50">
        <v>2</v>
      </c>
      <c r="E50">
        <v>-60.8</v>
      </c>
      <c r="F50" s="1">
        <v>-6.0000000000000001E-3</v>
      </c>
      <c r="G50">
        <v>0</v>
      </c>
    </row>
    <row r="51" spans="1:7" x14ac:dyDescent="0.25">
      <c r="A51" s="2">
        <v>42243.322916666664</v>
      </c>
      <c r="B51" s="2">
        <v>42243.333333333336</v>
      </c>
      <c r="C51" t="s">
        <v>12</v>
      </c>
      <c r="D51">
        <v>1</v>
      </c>
      <c r="E51">
        <v>-61.8</v>
      </c>
      <c r="F51" s="1">
        <v>-6.0000000000000001E-3</v>
      </c>
      <c r="G51">
        <v>0</v>
      </c>
    </row>
    <row r="52" spans="1:7" x14ac:dyDescent="0.25">
      <c r="A52" s="2">
        <v>42234.34375</v>
      </c>
      <c r="B52" s="2">
        <v>42235.28125</v>
      </c>
      <c r="C52" t="s">
        <v>12</v>
      </c>
      <c r="D52">
        <v>87</v>
      </c>
      <c r="E52">
        <v>-65.599999999999994</v>
      </c>
      <c r="F52" s="1">
        <v>-6.0000000000000001E-3</v>
      </c>
      <c r="G52">
        <v>0</v>
      </c>
    </row>
    <row r="53" spans="1:7" x14ac:dyDescent="0.25">
      <c r="A53" s="2">
        <v>42228.322916666664</v>
      </c>
      <c r="B53" s="2">
        <v>42228.333333333336</v>
      </c>
      <c r="C53" t="s">
        <v>12</v>
      </c>
      <c r="D53">
        <v>1</v>
      </c>
      <c r="E53">
        <v>-67.099999999999994</v>
      </c>
      <c r="F53" s="1">
        <v>-6.0000000000000001E-3</v>
      </c>
      <c r="G53">
        <v>0</v>
      </c>
    </row>
    <row r="54" spans="1:7" x14ac:dyDescent="0.25">
      <c r="A54" s="2">
        <v>42227.572916666664</v>
      </c>
      <c r="B54" s="2">
        <v>42227.583333333336</v>
      </c>
      <c r="C54" t="s">
        <v>12</v>
      </c>
      <c r="D54">
        <v>1</v>
      </c>
      <c r="E54">
        <v>-68.400000000000006</v>
      </c>
      <c r="F54" s="1">
        <v>-6.0000000000000001E-3</v>
      </c>
      <c r="G54">
        <v>0</v>
      </c>
    </row>
    <row r="55" spans="1:7" x14ac:dyDescent="0.25">
      <c r="A55" s="2">
        <v>42213.666666666664</v>
      </c>
      <c r="B55" s="2">
        <v>42216.875</v>
      </c>
      <c r="C55" t="s">
        <v>12</v>
      </c>
      <c r="D55">
        <v>299</v>
      </c>
      <c r="E55">
        <v>167.5</v>
      </c>
      <c r="F55" s="1">
        <v>1.4999999999999999E-2</v>
      </c>
      <c r="G55">
        <v>0</v>
      </c>
    </row>
    <row r="56" spans="1:7" x14ac:dyDescent="0.25">
      <c r="A56" s="2">
        <v>42212.708333333336</v>
      </c>
      <c r="B56" s="2">
        <v>42213.541666666664</v>
      </c>
      <c r="C56" t="s">
        <v>12</v>
      </c>
      <c r="D56">
        <v>79</v>
      </c>
      <c r="E56">
        <v>166.1</v>
      </c>
      <c r="F56" s="1">
        <v>1.4999999999999999E-2</v>
      </c>
      <c r="G56">
        <v>0</v>
      </c>
    </row>
    <row r="57" spans="1:7" x14ac:dyDescent="0.25">
      <c r="A57" s="2">
        <v>42208.645833333336</v>
      </c>
      <c r="B57" s="2">
        <v>42208.760416666664</v>
      </c>
      <c r="C57" t="s">
        <v>12</v>
      </c>
      <c r="D57">
        <v>11</v>
      </c>
      <c r="E57">
        <v>-69.2</v>
      </c>
      <c r="F57" s="1">
        <v>-6.0000000000000001E-3</v>
      </c>
      <c r="G57">
        <v>0</v>
      </c>
    </row>
    <row r="58" spans="1:7" x14ac:dyDescent="0.25">
      <c r="A58" s="2">
        <v>42198.625</v>
      </c>
      <c r="B58" s="2">
        <v>42200.989583333336</v>
      </c>
      <c r="C58" t="s">
        <v>12</v>
      </c>
      <c r="D58">
        <v>223</v>
      </c>
      <c r="E58">
        <v>171.7</v>
      </c>
      <c r="F58" s="1">
        <v>1.4999999999999999E-2</v>
      </c>
      <c r="G58">
        <v>0</v>
      </c>
    </row>
    <row r="59" spans="1:7" x14ac:dyDescent="0.25">
      <c r="A59" s="2">
        <v>42193.375</v>
      </c>
      <c r="B59" s="2">
        <v>42193.40625</v>
      </c>
      <c r="C59" t="s">
        <v>12</v>
      </c>
      <c r="D59">
        <v>3</v>
      </c>
      <c r="E59">
        <v>-64.400000000000006</v>
      </c>
      <c r="F59" s="1">
        <v>-6.0000000000000001E-3</v>
      </c>
      <c r="G59">
        <v>0</v>
      </c>
    </row>
    <row r="60" spans="1:7" x14ac:dyDescent="0.25">
      <c r="A60" s="2">
        <v>42185.416666666664</v>
      </c>
      <c r="B60" s="2">
        <v>42186.416666666664</v>
      </c>
      <c r="C60" t="s">
        <v>12</v>
      </c>
      <c r="D60">
        <v>86</v>
      </c>
      <c r="E60">
        <v>164.7</v>
      </c>
      <c r="F60" s="1">
        <v>1.4999999999999999E-2</v>
      </c>
      <c r="G60">
        <v>0</v>
      </c>
    </row>
    <row r="61" spans="1:7" x14ac:dyDescent="0.25">
      <c r="A61" s="2">
        <v>42185.375</v>
      </c>
      <c r="B61" s="2">
        <v>42185.385416666664</v>
      </c>
      <c r="C61" t="s">
        <v>12</v>
      </c>
      <c r="D61">
        <v>1</v>
      </c>
      <c r="E61">
        <v>-66.099999999999994</v>
      </c>
      <c r="F61" s="1">
        <v>-6.0000000000000001E-3</v>
      </c>
      <c r="G61">
        <v>0</v>
      </c>
    </row>
    <row r="62" spans="1:7" x14ac:dyDescent="0.25">
      <c r="A62" s="2">
        <v>42184.3125</v>
      </c>
      <c r="B62" s="2">
        <v>42184.364583333336</v>
      </c>
      <c r="C62" t="s">
        <v>12</v>
      </c>
      <c r="D62">
        <v>5</v>
      </c>
      <c r="E62">
        <v>164.7</v>
      </c>
      <c r="F62" s="1">
        <v>1.4999999999999999E-2</v>
      </c>
      <c r="G62">
        <v>0</v>
      </c>
    </row>
    <row r="63" spans="1:7" x14ac:dyDescent="0.25">
      <c r="A63" s="2">
        <v>42179.260416666664</v>
      </c>
      <c r="B63" s="2">
        <v>42179.395833333336</v>
      </c>
      <c r="C63" t="s">
        <v>12</v>
      </c>
      <c r="D63">
        <v>13</v>
      </c>
      <c r="E63">
        <v>-69.5</v>
      </c>
      <c r="F63" s="1">
        <v>-6.0000000000000001E-3</v>
      </c>
      <c r="G63">
        <v>0</v>
      </c>
    </row>
    <row r="64" spans="1:7" x14ac:dyDescent="0.25">
      <c r="A64" s="2">
        <v>42177.604166666664</v>
      </c>
      <c r="B64" s="2">
        <v>42178.25</v>
      </c>
      <c r="C64" t="s">
        <v>12</v>
      </c>
      <c r="D64">
        <v>60</v>
      </c>
      <c r="E64">
        <v>170.7</v>
      </c>
      <c r="F64" s="1">
        <v>1.4999999999999999E-2</v>
      </c>
      <c r="G64">
        <v>0</v>
      </c>
    </row>
    <row r="65" spans="1:7" x14ac:dyDescent="0.25">
      <c r="A65" s="2">
        <v>42173.458333333336</v>
      </c>
      <c r="B65" s="2">
        <v>42173.65625</v>
      </c>
      <c r="C65" t="s">
        <v>12</v>
      </c>
      <c r="D65">
        <v>19</v>
      </c>
      <c r="E65">
        <v>163.30000000000001</v>
      </c>
      <c r="F65" s="1">
        <v>1.4999999999999999E-2</v>
      </c>
      <c r="G65">
        <v>0</v>
      </c>
    </row>
    <row r="66" spans="1:7" x14ac:dyDescent="0.25">
      <c r="A66" s="2">
        <v>42171.385416666664</v>
      </c>
      <c r="B66" s="2">
        <v>42171.666666666664</v>
      </c>
      <c r="C66" t="s">
        <v>12</v>
      </c>
      <c r="D66">
        <v>27</v>
      </c>
      <c r="E66">
        <v>163</v>
      </c>
      <c r="F66" s="1">
        <v>1.4999999999999999E-2</v>
      </c>
      <c r="G66">
        <v>0</v>
      </c>
    </row>
    <row r="67" spans="1:7" x14ac:dyDescent="0.25">
      <c r="A67" s="2">
        <v>42171.270833333336</v>
      </c>
      <c r="B67" s="2">
        <v>42171.3125</v>
      </c>
      <c r="C67" t="s">
        <v>12</v>
      </c>
      <c r="D67">
        <v>4</v>
      </c>
      <c r="E67">
        <v>-66.099999999999994</v>
      </c>
      <c r="F67" s="1">
        <v>-6.0000000000000001E-3</v>
      </c>
      <c r="G67">
        <v>0</v>
      </c>
    </row>
    <row r="68" spans="1:7" x14ac:dyDescent="0.25">
      <c r="A68" s="2">
        <v>42167.6875</v>
      </c>
      <c r="B68" s="2">
        <v>42169.96875</v>
      </c>
      <c r="C68" t="s">
        <v>12</v>
      </c>
      <c r="D68">
        <v>24</v>
      </c>
      <c r="E68">
        <v>-67.2</v>
      </c>
      <c r="F68" s="1">
        <v>-6.0000000000000001E-3</v>
      </c>
      <c r="G68">
        <v>0</v>
      </c>
    </row>
    <row r="69" spans="1:7" x14ac:dyDescent="0.25">
      <c r="A69" s="2">
        <v>42167.322916666664</v>
      </c>
      <c r="B69" s="2">
        <v>42167.520833333336</v>
      </c>
      <c r="C69" t="s">
        <v>12</v>
      </c>
      <c r="D69">
        <v>19</v>
      </c>
      <c r="E69">
        <v>-67.7</v>
      </c>
      <c r="F69" s="1">
        <v>-6.0000000000000001E-3</v>
      </c>
      <c r="G69">
        <v>0</v>
      </c>
    </row>
    <row r="70" spans="1:7" x14ac:dyDescent="0.25">
      <c r="A70" s="2">
        <v>42164.322916666664</v>
      </c>
      <c r="B70" s="2">
        <v>42164.40625</v>
      </c>
      <c r="C70" t="s">
        <v>12</v>
      </c>
      <c r="D70">
        <v>8</v>
      </c>
      <c r="E70">
        <v>-66.2</v>
      </c>
      <c r="F70" s="1">
        <v>-6.0000000000000001E-3</v>
      </c>
      <c r="G70">
        <v>0</v>
      </c>
    </row>
    <row r="71" spans="1:7" x14ac:dyDescent="0.25">
      <c r="A71" s="2">
        <v>42159.208333333336</v>
      </c>
      <c r="B71" s="2">
        <v>42159.354166666664</v>
      </c>
      <c r="C71" t="s">
        <v>12</v>
      </c>
      <c r="D71">
        <v>14</v>
      </c>
      <c r="E71">
        <v>-68.400000000000006</v>
      </c>
      <c r="F71" s="1">
        <v>-6.0000000000000001E-3</v>
      </c>
      <c r="G71">
        <v>0</v>
      </c>
    </row>
    <row r="72" spans="1:7" x14ac:dyDescent="0.25">
      <c r="A72" s="2">
        <v>42158.197916666664</v>
      </c>
      <c r="B72" s="2">
        <v>42158.572916666664</v>
      </c>
      <c r="C72" t="s">
        <v>12</v>
      </c>
      <c r="D72">
        <v>35</v>
      </c>
      <c r="E72">
        <v>170</v>
      </c>
      <c r="F72" s="1">
        <v>1.4999999999999999E-2</v>
      </c>
      <c r="G72">
        <v>0</v>
      </c>
    </row>
    <row r="73" spans="1:7" x14ac:dyDescent="0.25">
      <c r="A73" s="2">
        <v>42151.270833333336</v>
      </c>
      <c r="B73" s="2">
        <v>42153.354166666664</v>
      </c>
      <c r="C73" t="s">
        <v>12</v>
      </c>
      <c r="D73">
        <v>192</v>
      </c>
      <c r="E73">
        <v>-69.900000000000006</v>
      </c>
      <c r="F73" s="1">
        <v>-6.0000000000000001E-3</v>
      </c>
      <c r="G73">
        <v>0</v>
      </c>
    </row>
    <row r="74" spans="1:7" x14ac:dyDescent="0.25">
      <c r="A74" s="2">
        <v>42145.385416666664</v>
      </c>
      <c r="B74" s="2">
        <v>42150.34375</v>
      </c>
      <c r="C74" t="s">
        <v>12</v>
      </c>
      <c r="D74">
        <v>258</v>
      </c>
      <c r="E74">
        <v>-70.900000000000006</v>
      </c>
      <c r="F74" s="1">
        <v>-6.0000000000000001E-3</v>
      </c>
      <c r="G74">
        <v>0</v>
      </c>
    </row>
    <row r="75" spans="1:7" x14ac:dyDescent="0.25">
      <c r="A75" s="2">
        <v>42144.864583333336</v>
      </c>
      <c r="B75" s="2">
        <v>42145.354166666664</v>
      </c>
      <c r="C75" t="s">
        <v>12</v>
      </c>
      <c r="D75">
        <v>43</v>
      </c>
      <c r="E75">
        <v>-71.2</v>
      </c>
      <c r="F75" s="1">
        <v>-6.0000000000000001E-3</v>
      </c>
      <c r="G75">
        <v>0</v>
      </c>
    </row>
    <row r="76" spans="1:7" x14ac:dyDescent="0.25">
      <c r="A76" s="2">
        <v>42142.552083333336</v>
      </c>
      <c r="B76" s="2">
        <v>42142.84375</v>
      </c>
      <c r="C76" t="s">
        <v>12</v>
      </c>
      <c r="D76">
        <v>28</v>
      </c>
      <c r="E76">
        <v>171.9</v>
      </c>
      <c r="F76" s="1">
        <v>1.4999999999999999E-2</v>
      </c>
      <c r="G76">
        <v>0</v>
      </c>
    </row>
    <row r="77" spans="1:7" x14ac:dyDescent="0.25">
      <c r="A77" s="2">
        <v>42142.104166666664</v>
      </c>
      <c r="B77" s="2">
        <v>42142.520833333336</v>
      </c>
      <c r="C77" t="s">
        <v>12</v>
      </c>
      <c r="D77">
        <v>40</v>
      </c>
      <c r="E77">
        <v>-68.8</v>
      </c>
      <c r="F77" s="1">
        <v>-6.0000000000000001E-3</v>
      </c>
      <c r="G77">
        <v>0</v>
      </c>
    </row>
    <row r="78" spans="1:7" x14ac:dyDescent="0.25">
      <c r="A78" s="2">
        <v>42130.645833333336</v>
      </c>
      <c r="B78" s="2">
        <v>42131.333333333336</v>
      </c>
      <c r="C78" t="s">
        <v>12</v>
      </c>
      <c r="D78">
        <v>62</v>
      </c>
      <c r="E78">
        <v>-68.099999999999994</v>
      </c>
      <c r="F78" s="1">
        <v>-6.0000000000000001E-3</v>
      </c>
      <c r="G78">
        <v>0</v>
      </c>
    </row>
    <row r="79" spans="1:7" x14ac:dyDescent="0.25">
      <c r="A79" s="2">
        <v>42128.895833333336</v>
      </c>
      <c r="B79" s="2">
        <v>42129.333333333336</v>
      </c>
      <c r="C79" t="s">
        <v>12</v>
      </c>
      <c r="D79">
        <v>38</v>
      </c>
      <c r="E79">
        <v>-69.7</v>
      </c>
      <c r="F79" s="1">
        <v>-6.0000000000000001E-3</v>
      </c>
      <c r="G79">
        <v>0</v>
      </c>
    </row>
    <row r="80" spans="1:7" x14ac:dyDescent="0.25">
      <c r="A80" s="2">
        <v>42124.239583333336</v>
      </c>
      <c r="B80" s="2">
        <v>42124.333333333336</v>
      </c>
      <c r="C80" t="s">
        <v>12</v>
      </c>
      <c r="D80">
        <v>9</v>
      </c>
      <c r="E80">
        <v>-68.900000000000006</v>
      </c>
      <c r="F80" s="1">
        <v>-6.0000000000000001E-3</v>
      </c>
      <c r="G80">
        <v>0</v>
      </c>
    </row>
    <row r="81" spans="1:7" x14ac:dyDescent="0.25">
      <c r="A81" s="2">
        <v>42117.125</v>
      </c>
      <c r="B81" s="2">
        <v>42117.34375</v>
      </c>
      <c r="C81" t="s">
        <v>12</v>
      </c>
      <c r="D81">
        <v>21</v>
      </c>
      <c r="E81">
        <v>-71.5</v>
      </c>
      <c r="F81" s="1">
        <v>-6.0000000000000001E-3</v>
      </c>
      <c r="G81">
        <v>0</v>
      </c>
    </row>
    <row r="82" spans="1:7" x14ac:dyDescent="0.25">
      <c r="A82" s="2">
        <v>42100.354166666664</v>
      </c>
      <c r="B82" s="2">
        <v>42101.291666666664</v>
      </c>
      <c r="C82" t="s">
        <v>12</v>
      </c>
      <c r="D82">
        <v>85</v>
      </c>
      <c r="E82">
        <v>178.4</v>
      </c>
      <c r="F82" s="1">
        <v>1.4999999999999999E-2</v>
      </c>
      <c r="G82">
        <v>0</v>
      </c>
    </row>
    <row r="83" spans="1:7" x14ac:dyDescent="0.25">
      <c r="A83" s="2">
        <v>42090.427083333336</v>
      </c>
      <c r="B83" s="2">
        <v>42093.375</v>
      </c>
      <c r="C83" t="s">
        <v>12</v>
      </c>
      <c r="D83">
        <v>84</v>
      </c>
      <c r="E83">
        <v>178.3</v>
      </c>
      <c r="F83" s="1">
        <v>1.4999999999999999E-2</v>
      </c>
      <c r="G83">
        <v>0</v>
      </c>
    </row>
    <row r="84" spans="1:7" x14ac:dyDescent="0.25">
      <c r="A84" s="2">
        <v>42090.3125</v>
      </c>
      <c r="B84" s="2">
        <v>42090.395833333336</v>
      </c>
      <c r="C84" t="s">
        <v>12</v>
      </c>
      <c r="D84">
        <v>8</v>
      </c>
      <c r="E84">
        <v>-71.400000000000006</v>
      </c>
      <c r="F84" s="1">
        <v>-6.0000000000000001E-3</v>
      </c>
      <c r="G84">
        <v>0</v>
      </c>
    </row>
    <row r="85" spans="1:7" x14ac:dyDescent="0.25">
      <c r="A85" s="2">
        <v>42082.96875</v>
      </c>
      <c r="B85" s="2">
        <v>42083.625</v>
      </c>
      <c r="C85" t="s">
        <v>12</v>
      </c>
      <c r="D85">
        <v>62</v>
      </c>
      <c r="E85">
        <v>178.4</v>
      </c>
      <c r="F85" s="1">
        <v>1.4999999999999999E-2</v>
      </c>
      <c r="G85">
        <v>0</v>
      </c>
    </row>
    <row r="86" spans="1:7" x14ac:dyDescent="0.25">
      <c r="A86" s="2">
        <v>42080.3125</v>
      </c>
      <c r="B86" s="2">
        <v>42080.40625</v>
      </c>
      <c r="C86" t="s">
        <v>12</v>
      </c>
      <c r="D86">
        <v>9</v>
      </c>
      <c r="E86">
        <v>-73</v>
      </c>
      <c r="F86" s="1">
        <v>-6.0000000000000001E-3</v>
      </c>
      <c r="G86">
        <v>0</v>
      </c>
    </row>
    <row r="87" spans="1:7" x14ac:dyDescent="0.25">
      <c r="A87" s="2">
        <v>42079.3125</v>
      </c>
      <c r="B87" s="2">
        <v>42079.572916666664</v>
      </c>
      <c r="C87" t="s">
        <v>12</v>
      </c>
      <c r="D87">
        <v>25</v>
      </c>
      <c r="E87">
        <v>179.3</v>
      </c>
      <c r="F87" s="1">
        <v>1.4999999999999999E-2</v>
      </c>
      <c r="G87">
        <v>0</v>
      </c>
    </row>
    <row r="88" spans="1:7" x14ac:dyDescent="0.25">
      <c r="A88" s="2">
        <v>42075.416666666664</v>
      </c>
      <c r="B88" s="2">
        <v>42076.822916666664</v>
      </c>
      <c r="C88" t="s">
        <v>12</v>
      </c>
      <c r="D88">
        <v>133</v>
      </c>
      <c r="E88">
        <v>176.9</v>
      </c>
      <c r="F88" s="1">
        <v>1.4999999999999999E-2</v>
      </c>
      <c r="G88">
        <v>0</v>
      </c>
    </row>
    <row r="89" spans="1:7" x14ac:dyDescent="0.25">
      <c r="A89" s="2">
        <v>42069.1875</v>
      </c>
      <c r="B89" s="2">
        <v>42073.510416666664</v>
      </c>
      <c r="C89" t="s">
        <v>12</v>
      </c>
      <c r="D89">
        <v>221</v>
      </c>
      <c r="E89">
        <v>-69</v>
      </c>
      <c r="F89" s="1">
        <v>-6.0000000000000001E-3</v>
      </c>
      <c r="G89">
        <v>0</v>
      </c>
    </row>
    <row r="90" spans="1:7" x14ac:dyDescent="0.25">
      <c r="A90" s="2">
        <v>42062.302083333336</v>
      </c>
      <c r="B90" s="2">
        <v>42066.71875</v>
      </c>
      <c r="C90" t="s">
        <v>12</v>
      </c>
      <c r="D90">
        <v>225</v>
      </c>
      <c r="E90">
        <v>-68</v>
      </c>
      <c r="F90" s="1">
        <v>-6.0000000000000001E-3</v>
      </c>
      <c r="G90">
        <v>0</v>
      </c>
    </row>
    <row r="91" spans="1:7" x14ac:dyDescent="0.25">
      <c r="A91" s="2">
        <v>42052.635416666664</v>
      </c>
      <c r="B91" s="2">
        <v>42055.5</v>
      </c>
      <c r="C91" t="s">
        <v>12</v>
      </c>
      <c r="D91">
        <v>258</v>
      </c>
      <c r="E91">
        <v>163.30000000000001</v>
      </c>
      <c r="F91" s="1">
        <v>1.4999999999999999E-2</v>
      </c>
      <c r="G91">
        <v>0</v>
      </c>
    </row>
    <row r="92" spans="1:7" x14ac:dyDescent="0.25">
      <c r="A92" s="2">
        <v>42051.364583333336</v>
      </c>
      <c r="B92" s="2">
        <v>42051.708333333336</v>
      </c>
      <c r="C92" t="s">
        <v>12</v>
      </c>
      <c r="D92">
        <v>33</v>
      </c>
      <c r="E92">
        <v>-65.7</v>
      </c>
      <c r="F92" s="1">
        <v>-6.0000000000000001E-3</v>
      </c>
      <c r="G92">
        <v>0</v>
      </c>
    </row>
    <row r="93" spans="1:7" x14ac:dyDescent="0.25">
      <c r="A93" s="2">
        <v>42045.385416666664</v>
      </c>
      <c r="B93" s="2">
        <v>42045.510416666664</v>
      </c>
      <c r="C93" t="s">
        <v>12</v>
      </c>
      <c r="D93">
        <v>12</v>
      </c>
      <c r="E93">
        <v>159.6</v>
      </c>
      <c r="F93" s="1">
        <v>1.4999999999999999E-2</v>
      </c>
      <c r="G93">
        <v>0</v>
      </c>
    </row>
    <row r="94" spans="1:7" x14ac:dyDescent="0.25">
      <c r="A94" s="2">
        <v>42045.208333333336</v>
      </c>
      <c r="B94" s="2">
        <v>42045.364583333336</v>
      </c>
      <c r="C94" t="s">
        <v>12</v>
      </c>
      <c r="D94">
        <v>15</v>
      </c>
      <c r="E94">
        <v>-64</v>
      </c>
      <c r="F94" s="1">
        <v>-6.0000000000000001E-3</v>
      </c>
      <c r="G94">
        <v>0</v>
      </c>
    </row>
    <row r="95" spans="1:7" x14ac:dyDescent="0.25">
      <c r="A95" s="2">
        <v>42041.166666666664</v>
      </c>
      <c r="B95" s="2">
        <v>42041.395833333336</v>
      </c>
      <c r="C95" t="s">
        <v>12</v>
      </c>
      <c r="D95">
        <v>22</v>
      </c>
      <c r="E95">
        <v>-65.400000000000006</v>
      </c>
      <c r="F95" s="1">
        <v>-6.0000000000000001E-3</v>
      </c>
      <c r="G95">
        <v>0</v>
      </c>
    </row>
    <row r="96" spans="1:7" x14ac:dyDescent="0.25">
      <c r="A96" s="2">
        <v>42031.354166666664</v>
      </c>
      <c r="B96" s="2">
        <v>42031.375</v>
      </c>
      <c r="C96" t="s">
        <v>12</v>
      </c>
      <c r="D96">
        <v>2</v>
      </c>
      <c r="E96">
        <v>-64.900000000000006</v>
      </c>
      <c r="F96" s="1">
        <v>-6.0000000000000001E-3</v>
      </c>
      <c r="G96">
        <v>0</v>
      </c>
    </row>
    <row r="97" spans="1:7" x14ac:dyDescent="0.25">
      <c r="A97" s="2">
        <v>42031.1875</v>
      </c>
      <c r="B97" s="2">
        <v>42031.333333333336</v>
      </c>
      <c r="C97" t="s">
        <v>12</v>
      </c>
      <c r="D97">
        <v>14</v>
      </c>
      <c r="E97">
        <v>-65.099999999999994</v>
      </c>
      <c r="F97" s="1">
        <v>-6.0000000000000001E-3</v>
      </c>
      <c r="G97">
        <v>0</v>
      </c>
    </row>
    <row r="98" spans="1:7" x14ac:dyDescent="0.25">
      <c r="A98" s="2">
        <v>42027.895833333336</v>
      </c>
      <c r="B98" s="2">
        <v>42029.958333333336</v>
      </c>
      <c r="C98" t="s">
        <v>12</v>
      </c>
      <c r="D98">
        <v>3</v>
      </c>
      <c r="E98">
        <v>-88.3</v>
      </c>
      <c r="F98" s="1">
        <v>-8.3000000000000001E-3</v>
      </c>
      <c r="G98">
        <v>0</v>
      </c>
    </row>
    <row r="99" spans="1:7" x14ac:dyDescent="0.25">
      <c r="A99" s="2">
        <v>42023.385416666664</v>
      </c>
      <c r="B99" s="2">
        <v>42025.53125</v>
      </c>
      <c r="C99" t="s">
        <v>12</v>
      </c>
      <c r="D99">
        <v>199</v>
      </c>
      <c r="E99">
        <v>-61.5</v>
      </c>
      <c r="F99" s="1">
        <v>-6.0000000000000001E-3</v>
      </c>
      <c r="G99">
        <v>0</v>
      </c>
    </row>
    <row r="100" spans="1:7" x14ac:dyDescent="0.25">
      <c r="A100" s="2">
        <v>42019.427083333336</v>
      </c>
      <c r="B100" s="2">
        <v>42019.46875</v>
      </c>
      <c r="C100" t="s">
        <v>12</v>
      </c>
      <c r="D100">
        <v>4</v>
      </c>
      <c r="E100">
        <v>-59</v>
      </c>
      <c r="F100" s="1">
        <v>-6.0000000000000001E-3</v>
      </c>
      <c r="G100">
        <v>0</v>
      </c>
    </row>
    <row r="101" spans="1:7" x14ac:dyDescent="0.25">
      <c r="A101" s="2">
        <v>42018.3125</v>
      </c>
      <c r="B101" s="2">
        <v>42018.416666666664</v>
      </c>
      <c r="C101" t="s">
        <v>12</v>
      </c>
      <c r="D101">
        <v>10</v>
      </c>
      <c r="E101">
        <v>147.19999999999999</v>
      </c>
      <c r="F101" s="1">
        <v>1.4999999999999999E-2</v>
      </c>
      <c r="G101">
        <v>0</v>
      </c>
    </row>
    <row r="102" spans="1:7" x14ac:dyDescent="0.25">
      <c r="A102" s="2">
        <v>42017.354166666664</v>
      </c>
      <c r="B102" s="2">
        <v>42017.59375</v>
      </c>
      <c r="C102" t="s">
        <v>12</v>
      </c>
      <c r="D102">
        <v>23</v>
      </c>
      <c r="E102">
        <v>147.1</v>
      </c>
      <c r="F102" s="1">
        <v>1.4999999999999999E-2</v>
      </c>
      <c r="G102">
        <v>0</v>
      </c>
    </row>
    <row r="103" spans="1:7" x14ac:dyDescent="0.25">
      <c r="A103" s="2">
        <v>42016.3125</v>
      </c>
      <c r="B103" s="2">
        <v>42016.416666666664</v>
      </c>
      <c r="C103" t="s">
        <v>12</v>
      </c>
      <c r="D103">
        <v>10</v>
      </c>
      <c r="E103">
        <v>145</v>
      </c>
      <c r="F103" s="1">
        <v>1.4999999999999999E-2</v>
      </c>
      <c r="G103">
        <v>0</v>
      </c>
    </row>
    <row r="104" spans="1:7" x14ac:dyDescent="0.25">
      <c r="A104" s="2">
        <v>42002.458333333336</v>
      </c>
      <c r="B104" s="2">
        <v>42003.666666666664</v>
      </c>
      <c r="C104" t="s">
        <v>12</v>
      </c>
      <c r="D104">
        <v>110</v>
      </c>
      <c r="E104">
        <v>-59.1</v>
      </c>
      <c r="F104" s="1">
        <v>-6.0000000000000001E-3</v>
      </c>
      <c r="G104">
        <v>0</v>
      </c>
    </row>
    <row r="105" spans="1:7" x14ac:dyDescent="0.25">
      <c r="A105" s="2">
        <v>41992.625</v>
      </c>
      <c r="B105" s="2">
        <v>41995.489583333336</v>
      </c>
      <c r="C105" t="s">
        <v>12</v>
      </c>
      <c r="D105">
        <v>80</v>
      </c>
      <c r="E105">
        <v>146.30000000000001</v>
      </c>
      <c r="F105" s="1">
        <v>1.4999999999999999E-2</v>
      </c>
      <c r="G105">
        <v>0</v>
      </c>
    </row>
    <row r="106" spans="1:7" x14ac:dyDescent="0.25">
      <c r="A106" s="2">
        <v>41991.239583333336</v>
      </c>
      <c r="B106" s="2">
        <v>41991.604166666664</v>
      </c>
      <c r="C106" t="s">
        <v>12</v>
      </c>
      <c r="D106">
        <v>35</v>
      </c>
      <c r="E106">
        <v>144.69999999999999</v>
      </c>
      <c r="F106" s="1">
        <v>1.4999999999999999E-2</v>
      </c>
      <c r="G106">
        <v>0</v>
      </c>
    </row>
    <row r="107" spans="1:7" x14ac:dyDescent="0.25">
      <c r="A107" s="2">
        <v>41985.395833333336</v>
      </c>
      <c r="B107" s="2">
        <v>41985.645833333336</v>
      </c>
      <c r="C107" t="s">
        <v>12</v>
      </c>
      <c r="D107">
        <v>24</v>
      </c>
      <c r="E107">
        <v>-58.5</v>
      </c>
      <c r="F107" s="1">
        <v>-6.0000000000000001E-3</v>
      </c>
      <c r="G107">
        <v>0</v>
      </c>
    </row>
    <row r="108" spans="1:7" x14ac:dyDescent="0.25">
      <c r="A108" s="2">
        <v>41985.3125</v>
      </c>
      <c r="B108" s="2">
        <v>41985.364583333336</v>
      </c>
      <c r="C108" t="s">
        <v>12</v>
      </c>
      <c r="D108">
        <v>5</v>
      </c>
      <c r="E108">
        <v>-58.7</v>
      </c>
      <c r="F108" s="1">
        <v>-6.0000000000000001E-3</v>
      </c>
      <c r="G108">
        <v>0</v>
      </c>
    </row>
    <row r="109" spans="1:7" x14ac:dyDescent="0.25">
      <c r="A109" s="2">
        <v>41983.197916666664</v>
      </c>
      <c r="B109" s="2">
        <v>41983.625</v>
      </c>
      <c r="C109" t="s">
        <v>12</v>
      </c>
      <c r="D109">
        <v>41</v>
      </c>
      <c r="E109">
        <v>-59.2</v>
      </c>
      <c r="F109" s="1">
        <v>-6.0000000000000001E-3</v>
      </c>
      <c r="G109">
        <v>0</v>
      </c>
    </row>
    <row r="110" spans="1:7" x14ac:dyDescent="0.25">
      <c r="A110" s="2">
        <v>41971.395833333336</v>
      </c>
      <c r="B110" s="2">
        <v>41977.5625</v>
      </c>
      <c r="C110" t="s">
        <v>12</v>
      </c>
      <c r="D110">
        <v>384</v>
      </c>
      <c r="E110">
        <v>149.19999999999999</v>
      </c>
      <c r="F110" s="1">
        <v>1.4999999999999999E-2</v>
      </c>
      <c r="G110">
        <v>0</v>
      </c>
    </row>
    <row r="111" spans="1:7" x14ac:dyDescent="0.25">
      <c r="A111" s="2">
        <v>41962.3125</v>
      </c>
      <c r="B111" s="2">
        <v>41963.354166666664</v>
      </c>
      <c r="C111" t="s">
        <v>12</v>
      </c>
      <c r="D111">
        <v>96</v>
      </c>
      <c r="E111">
        <v>-56.9</v>
      </c>
      <c r="F111" s="1">
        <v>-6.0000000000000001E-3</v>
      </c>
      <c r="G111">
        <v>0</v>
      </c>
    </row>
    <row r="112" spans="1:7" x14ac:dyDescent="0.25">
      <c r="A112" s="2">
        <v>41948.666666666664</v>
      </c>
      <c r="B112" s="2">
        <v>41949.572916666664</v>
      </c>
      <c r="C112" t="s">
        <v>12</v>
      </c>
      <c r="D112">
        <v>84</v>
      </c>
      <c r="E112">
        <v>139.5</v>
      </c>
      <c r="F112" s="1">
        <v>1.4999999999999999E-2</v>
      </c>
      <c r="G112">
        <v>0</v>
      </c>
    </row>
    <row r="113" spans="1:7" x14ac:dyDescent="0.25">
      <c r="A113" s="2">
        <v>41946.427083333336</v>
      </c>
      <c r="B113" s="2">
        <v>41946.635416666664</v>
      </c>
      <c r="C113" t="s">
        <v>12</v>
      </c>
      <c r="D113">
        <v>20</v>
      </c>
      <c r="E113">
        <v>-55.8</v>
      </c>
      <c r="F113" s="1">
        <v>-6.0000000000000001E-3</v>
      </c>
      <c r="G113">
        <v>0</v>
      </c>
    </row>
    <row r="114" spans="1:7" x14ac:dyDescent="0.25">
      <c r="A114" s="2">
        <v>41939.4375</v>
      </c>
      <c r="B114" s="2">
        <v>41939.520833333336</v>
      </c>
      <c r="C114" t="s">
        <v>12</v>
      </c>
      <c r="D114">
        <v>8</v>
      </c>
      <c r="E114">
        <v>-53.8</v>
      </c>
      <c r="F114" s="1">
        <v>-6.0000000000000001E-3</v>
      </c>
      <c r="G114">
        <v>0</v>
      </c>
    </row>
    <row r="115" spans="1:7" x14ac:dyDescent="0.25">
      <c r="A115" s="2">
        <v>41915.020833333336</v>
      </c>
      <c r="B115" s="2">
        <v>41918.6875</v>
      </c>
      <c r="C115" t="s">
        <v>12</v>
      </c>
      <c r="D115">
        <v>155</v>
      </c>
      <c r="E115">
        <v>-55.4</v>
      </c>
      <c r="F115" s="1">
        <v>-6.0000000000000001E-3</v>
      </c>
      <c r="G115">
        <v>0</v>
      </c>
    </row>
    <row r="116" spans="1:7" x14ac:dyDescent="0.25">
      <c r="A116" s="2">
        <v>41914.375</v>
      </c>
      <c r="B116" s="2">
        <v>41914.583333333336</v>
      </c>
      <c r="C116" t="s">
        <v>12</v>
      </c>
      <c r="D116">
        <v>20</v>
      </c>
      <c r="E116">
        <v>-56.1</v>
      </c>
      <c r="F116" s="1">
        <v>-6.0000000000000001E-3</v>
      </c>
      <c r="G116">
        <v>0</v>
      </c>
    </row>
    <row r="117" spans="1:7" x14ac:dyDescent="0.25">
      <c r="A117" s="2">
        <v>41912.375</v>
      </c>
      <c r="B117" s="2">
        <v>41913.604166666664</v>
      </c>
      <c r="C117" t="s">
        <v>12</v>
      </c>
      <c r="D117">
        <v>115</v>
      </c>
      <c r="E117">
        <v>-56.7</v>
      </c>
      <c r="F117" s="1">
        <v>-6.0000000000000001E-3</v>
      </c>
      <c r="G117">
        <v>0</v>
      </c>
    </row>
    <row r="118" spans="1:7" x14ac:dyDescent="0.25">
      <c r="A118" s="2">
        <v>41911.375</v>
      </c>
      <c r="B118" s="2">
        <v>41911.510416666664</v>
      </c>
      <c r="C118" t="s">
        <v>12</v>
      </c>
      <c r="D118">
        <v>13</v>
      </c>
      <c r="E118">
        <v>-56.9</v>
      </c>
      <c r="F118" s="1">
        <v>-6.0000000000000001E-3</v>
      </c>
      <c r="G118">
        <v>0</v>
      </c>
    </row>
    <row r="119" spans="1:7" x14ac:dyDescent="0.25">
      <c r="A119" s="2">
        <v>41907.166666666664</v>
      </c>
      <c r="B119" s="2">
        <v>41907.604166666664</v>
      </c>
      <c r="C119" t="s">
        <v>12</v>
      </c>
      <c r="D119">
        <v>41</v>
      </c>
      <c r="E119">
        <v>-58.1</v>
      </c>
      <c r="F119" s="1">
        <v>-6.0000000000000001E-3</v>
      </c>
      <c r="G119">
        <v>0</v>
      </c>
    </row>
    <row r="120" spans="1:7" x14ac:dyDescent="0.25">
      <c r="A120" s="2">
        <v>41899.708333333336</v>
      </c>
      <c r="B120" s="2">
        <v>41900.958333333336</v>
      </c>
      <c r="C120" t="s">
        <v>12</v>
      </c>
      <c r="D120">
        <v>116</v>
      </c>
      <c r="E120">
        <v>145.1</v>
      </c>
      <c r="F120" s="1">
        <v>1.4999999999999999E-2</v>
      </c>
      <c r="G120">
        <v>0</v>
      </c>
    </row>
    <row r="121" spans="1:7" x14ac:dyDescent="0.25">
      <c r="A121" s="2">
        <v>41893.354166666664</v>
      </c>
      <c r="B121" s="2">
        <v>41893.395833333336</v>
      </c>
      <c r="C121" t="s">
        <v>12</v>
      </c>
      <c r="D121">
        <v>4</v>
      </c>
      <c r="E121">
        <v>-58.4</v>
      </c>
      <c r="F121" s="1">
        <v>-6.0000000000000001E-3</v>
      </c>
      <c r="G121">
        <v>0</v>
      </c>
    </row>
    <row r="122" spans="1:7" x14ac:dyDescent="0.25">
      <c r="A122" s="2">
        <v>41890.364583333336</v>
      </c>
      <c r="B122" s="2">
        <v>41891.604166666664</v>
      </c>
      <c r="C122" t="s">
        <v>12</v>
      </c>
      <c r="D122">
        <v>116</v>
      </c>
      <c r="E122">
        <v>-58.6</v>
      </c>
      <c r="F122" s="1">
        <v>-6.0000000000000001E-3</v>
      </c>
      <c r="G122">
        <v>0</v>
      </c>
    </row>
    <row r="123" spans="1:7" x14ac:dyDescent="0.25">
      <c r="A123" s="2">
        <v>41886.4375</v>
      </c>
      <c r="B123" s="2">
        <v>41886.5625</v>
      </c>
      <c r="C123" t="s">
        <v>12</v>
      </c>
      <c r="D123">
        <v>12</v>
      </c>
      <c r="E123">
        <v>143.6</v>
      </c>
      <c r="F123" s="1">
        <v>1.4999999999999999E-2</v>
      </c>
      <c r="G123">
        <v>0</v>
      </c>
    </row>
    <row r="124" spans="1:7" x14ac:dyDescent="0.25">
      <c r="A124" s="2">
        <v>41884.552083333336</v>
      </c>
      <c r="B124" s="2">
        <v>41884.729166666664</v>
      </c>
      <c r="C124" t="s">
        <v>12</v>
      </c>
      <c r="D124">
        <v>17</v>
      </c>
      <c r="E124">
        <v>-57.2</v>
      </c>
      <c r="F124" s="1">
        <v>-6.0000000000000001E-3</v>
      </c>
      <c r="G124">
        <v>0</v>
      </c>
    </row>
    <row r="125" spans="1:7" x14ac:dyDescent="0.25">
      <c r="A125" s="2">
        <v>41880.666666666664</v>
      </c>
      <c r="B125" s="2">
        <v>41884.375</v>
      </c>
      <c r="C125" t="s">
        <v>12</v>
      </c>
      <c r="D125">
        <v>143</v>
      </c>
      <c r="E125">
        <v>141.30000000000001</v>
      </c>
      <c r="F125" s="1">
        <v>1.4999999999999999E-2</v>
      </c>
      <c r="G125">
        <v>0</v>
      </c>
    </row>
    <row r="126" spans="1:7" x14ac:dyDescent="0.25">
      <c r="A126" s="2">
        <v>41879.40625</v>
      </c>
      <c r="B126" s="2">
        <v>41879.458333333336</v>
      </c>
      <c r="C126" t="s">
        <v>12</v>
      </c>
      <c r="D126">
        <v>5</v>
      </c>
      <c r="E126">
        <v>-57.1</v>
      </c>
      <c r="F126" s="1">
        <v>-6.0000000000000001E-3</v>
      </c>
      <c r="G126">
        <v>0</v>
      </c>
    </row>
    <row r="127" spans="1:7" x14ac:dyDescent="0.25">
      <c r="A127" s="2">
        <v>41872.885416666664</v>
      </c>
      <c r="B127" s="2">
        <v>41873.46875</v>
      </c>
      <c r="C127" t="s">
        <v>12</v>
      </c>
      <c r="D127">
        <v>51</v>
      </c>
      <c r="E127">
        <v>-56.4</v>
      </c>
      <c r="F127" s="1">
        <v>-6.0000000000000001E-3</v>
      </c>
      <c r="G127">
        <v>0</v>
      </c>
    </row>
    <row r="128" spans="1:7" x14ac:dyDescent="0.25">
      <c r="A128" s="2">
        <v>41865.354166666664</v>
      </c>
      <c r="B128" s="2">
        <v>41866.489583333336</v>
      </c>
      <c r="C128" t="s">
        <v>12</v>
      </c>
      <c r="D128">
        <v>107</v>
      </c>
      <c r="E128">
        <v>137.80000000000001</v>
      </c>
      <c r="F128" s="1">
        <v>1.4999999999999999E-2</v>
      </c>
      <c r="G128">
        <v>0</v>
      </c>
    </row>
    <row r="129" spans="1:7" x14ac:dyDescent="0.25">
      <c r="A129" s="2">
        <v>41855.427083333336</v>
      </c>
      <c r="B129" s="2">
        <v>41855.65625</v>
      </c>
      <c r="C129" t="s">
        <v>12</v>
      </c>
      <c r="D129">
        <v>22</v>
      </c>
      <c r="E129">
        <v>-55.2</v>
      </c>
      <c r="F129" s="1">
        <v>-6.0000000000000001E-3</v>
      </c>
      <c r="G129">
        <v>0</v>
      </c>
    </row>
    <row r="130" spans="1:7" x14ac:dyDescent="0.25">
      <c r="A130" s="2">
        <v>41848.395833333336</v>
      </c>
      <c r="B130" s="2">
        <v>41848.614583333336</v>
      </c>
      <c r="C130" t="s">
        <v>12</v>
      </c>
      <c r="D130">
        <v>21</v>
      </c>
      <c r="E130">
        <v>-57.9</v>
      </c>
      <c r="F130" s="1">
        <v>-6.0000000000000001E-3</v>
      </c>
      <c r="G130">
        <v>0</v>
      </c>
    </row>
    <row r="131" spans="1:7" x14ac:dyDescent="0.25">
      <c r="A131" s="2">
        <v>41837.520833333336</v>
      </c>
      <c r="B131" s="2">
        <v>41837.708333333336</v>
      </c>
      <c r="C131" t="s">
        <v>12</v>
      </c>
      <c r="D131">
        <v>18</v>
      </c>
      <c r="E131">
        <v>-58.8</v>
      </c>
      <c r="F131" s="1">
        <v>-6.0000000000000001E-3</v>
      </c>
      <c r="G131">
        <v>0</v>
      </c>
    </row>
    <row r="132" spans="1:7" x14ac:dyDescent="0.25">
      <c r="A132" s="2">
        <v>41831.635416666664</v>
      </c>
      <c r="B132" s="2">
        <v>41836.385416666664</v>
      </c>
      <c r="C132" t="s">
        <v>12</v>
      </c>
      <c r="D132">
        <v>245</v>
      </c>
      <c r="E132">
        <v>144.9</v>
      </c>
      <c r="F132" s="1">
        <v>1.4999999999999999E-2</v>
      </c>
      <c r="G132">
        <v>0</v>
      </c>
    </row>
    <row r="133" spans="1:7" x14ac:dyDescent="0.25">
      <c r="A133" s="2">
        <v>41828.666666666664</v>
      </c>
      <c r="B133" s="2">
        <v>41828.697916666664</v>
      </c>
      <c r="C133" t="s">
        <v>12</v>
      </c>
      <c r="D133">
        <v>3</v>
      </c>
      <c r="E133">
        <v>-59</v>
      </c>
      <c r="F133" s="1">
        <v>-6.0000000000000001E-3</v>
      </c>
      <c r="G133">
        <v>0</v>
      </c>
    </row>
    <row r="134" spans="1:7" x14ac:dyDescent="0.25">
      <c r="A134" s="2">
        <v>41822.3125</v>
      </c>
      <c r="B134" s="2">
        <v>41828.395833333336</v>
      </c>
      <c r="C134" t="s">
        <v>12</v>
      </c>
      <c r="D134">
        <v>352</v>
      </c>
      <c r="E134">
        <v>-59.5</v>
      </c>
      <c r="F134" s="1">
        <v>-6.0000000000000001E-3</v>
      </c>
      <c r="G134">
        <v>0</v>
      </c>
    </row>
    <row r="135" spans="1:7" x14ac:dyDescent="0.25">
      <c r="A135" s="2"/>
      <c r="B135" s="2"/>
      <c r="F135" s="1"/>
    </row>
    <row r="136" spans="1:7" x14ac:dyDescent="0.25">
      <c r="A136" s="2"/>
      <c r="B136" s="2"/>
      <c r="F136" s="1"/>
    </row>
    <row r="137" spans="1:7" x14ac:dyDescent="0.25">
      <c r="A137" s="2"/>
      <c r="B137" s="2"/>
      <c r="F137" s="1"/>
    </row>
    <row r="138" spans="1:7" x14ac:dyDescent="0.25">
      <c r="A138" s="2"/>
      <c r="B138" s="2"/>
      <c r="F138" s="1"/>
    </row>
    <row r="139" spans="1:7" x14ac:dyDescent="0.25">
      <c r="A139" s="2"/>
      <c r="B139" s="2"/>
      <c r="F139" s="1"/>
    </row>
    <row r="140" spans="1:7" x14ac:dyDescent="0.25">
      <c r="A140" s="2"/>
      <c r="B140" s="2"/>
      <c r="F140" s="1"/>
    </row>
    <row r="141" spans="1:7" x14ac:dyDescent="0.25">
      <c r="A141" s="2"/>
      <c r="B141" s="2"/>
      <c r="F141" s="1"/>
    </row>
    <row r="142" spans="1:7" x14ac:dyDescent="0.25">
      <c r="A142" s="2"/>
      <c r="B142" s="2"/>
      <c r="F142" s="1"/>
    </row>
    <row r="143" spans="1:7" x14ac:dyDescent="0.25">
      <c r="A143" s="2"/>
      <c r="B143" s="2"/>
      <c r="F143" s="1"/>
    </row>
    <row r="144" spans="1:7" x14ac:dyDescent="0.25">
      <c r="A144" s="2"/>
      <c r="B144" s="2"/>
      <c r="F144" s="1"/>
    </row>
    <row r="145" spans="1:6" x14ac:dyDescent="0.25">
      <c r="A145" s="2"/>
      <c r="B145" s="2"/>
      <c r="F145" s="1"/>
    </row>
    <row r="146" spans="1:6" x14ac:dyDescent="0.25">
      <c r="A146" s="2"/>
      <c r="B146" s="2"/>
      <c r="F146" s="1"/>
    </row>
    <row r="147" spans="1:6" x14ac:dyDescent="0.25">
      <c r="A147" s="2"/>
      <c r="B147" s="2"/>
      <c r="F147" s="1"/>
    </row>
    <row r="148" spans="1:6" x14ac:dyDescent="0.25">
      <c r="A148" s="2"/>
      <c r="B148" s="2"/>
      <c r="F148" s="1"/>
    </row>
    <row r="149" spans="1:6" x14ac:dyDescent="0.25">
      <c r="A149" s="2"/>
      <c r="B149" s="2"/>
      <c r="F149" s="1"/>
    </row>
    <row r="150" spans="1:6" x14ac:dyDescent="0.25">
      <c r="A150" s="2"/>
      <c r="B150" s="2"/>
      <c r="F1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2016-11-17T15:19:55Z</dcterms:modified>
</cp:coreProperties>
</file>